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640" windowHeight="8205"/>
  </bookViews>
  <sheets>
    <sheet name="Мониторы в лифтах" sheetId="1" r:id="rId1"/>
  </sheets>
  <externalReferences>
    <externalReference r:id="rId2"/>
  </externalReferences>
  <definedNames>
    <definedName name="_xlnm._FilterDatabase" localSheetId="0" hidden="1">'Мониторы в лифтах'!$B$1:$R$12</definedName>
    <definedName name="Карта">'Мониторы в лифтах'!$F$13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P13" i="1" s="1"/>
  <c r="Q13" i="1" s="1"/>
  <c r="N6" i="1" l="1"/>
  <c r="P6" i="1" s="1"/>
  <c r="Q6" i="1" s="1"/>
  <c r="N7" i="1"/>
  <c r="N8" i="1"/>
  <c r="N9" i="1"/>
  <c r="N10" i="1"/>
  <c r="I7" i="1"/>
  <c r="I8" i="1"/>
  <c r="I9" i="1"/>
  <c r="E6" i="1"/>
  <c r="E7" i="1"/>
  <c r="E8" i="1"/>
  <c r="E9" i="1"/>
  <c r="E10" i="1"/>
  <c r="P9" i="1" l="1"/>
  <c r="Q9" i="1" s="1"/>
  <c r="P8" i="1"/>
  <c r="Q8" i="1" s="1"/>
  <c r="P7" i="1"/>
  <c r="Q7" i="1" s="1"/>
  <c r="P10" i="1"/>
  <c r="Q10" i="1" s="1"/>
  <c r="P12" i="1"/>
  <c r="Q12" i="1" s="1"/>
  <c r="N11" i="1"/>
  <c r="P11" i="1" s="1"/>
  <c r="Q11" i="1" s="1"/>
  <c r="N5" i="1"/>
  <c r="P5" i="1" s="1"/>
  <c r="Q5" i="1" s="1"/>
  <c r="N4" i="1"/>
  <c r="P4" i="1" s="1"/>
  <c r="Q4" i="1" s="1"/>
  <c r="N2" i="1"/>
  <c r="P2" i="1" s="1"/>
  <c r="Q2" i="1" s="1"/>
  <c r="N3" i="1" l="1"/>
  <c r="P3" i="1" s="1"/>
  <c r="Q3" i="1" s="1"/>
</calcChain>
</file>

<file path=xl/sharedStrings.xml><?xml version="1.0" encoding="utf-8"?>
<sst xmlns="http://schemas.openxmlformats.org/spreadsheetml/2006/main" count="133" uniqueCount="53">
  <si>
    <t>Вид рекламы</t>
  </si>
  <si>
    <t>Район</t>
  </si>
  <si>
    <t>Округ</t>
  </si>
  <si>
    <t>Мониторы в лифтах</t>
  </si>
  <si>
    <t>Митино</t>
  </si>
  <si>
    <t>Количество мониторов</t>
  </si>
  <si>
    <t>Звук</t>
  </si>
  <si>
    <t>Нет</t>
  </si>
  <si>
    <t>Период, дней</t>
  </si>
  <si>
    <t>ЦАО</t>
  </si>
  <si>
    <t>Мещанский</t>
  </si>
  <si>
    <t>Тверской</t>
  </si>
  <si>
    <t xml:space="preserve">Пресненский </t>
  </si>
  <si>
    <t>Адрес</t>
  </si>
  <si>
    <t>Большой Сергиевский, д.5</t>
  </si>
  <si>
    <t>Петровский бульвар, д.21</t>
  </si>
  <si>
    <t>Краснопролетарская, д.9,к.2</t>
  </si>
  <si>
    <t>ул.Спиридоньевский переулок, д.8</t>
  </si>
  <si>
    <t>Фото</t>
  </si>
  <si>
    <t>Карта</t>
  </si>
  <si>
    <t>Координаты</t>
  </si>
  <si>
    <t>55.768373, 37.626185</t>
  </si>
  <si>
    <t>55.767920, 37.618991</t>
  </si>
  <si>
    <t>55.775547, 37.605722</t>
  </si>
  <si>
    <t>55.762175, 37.594671</t>
  </si>
  <si>
    <t>В кабине лифта</t>
  </si>
  <si>
    <t>ЮВАО</t>
  </si>
  <si>
    <t>Замоскворечье</t>
  </si>
  <si>
    <t>Таганский </t>
  </si>
  <si>
    <t xml:space="preserve">Южнопортовый </t>
  </si>
  <si>
    <t>55.729478, 37.632413</t>
  </si>
  <si>
    <t>55.742904, 37.668803</t>
  </si>
  <si>
    <t>55.736311, 37.666144</t>
  </si>
  <si>
    <t>55.726644, 37.680104</t>
  </si>
  <si>
    <t>55.725458, 37.678056</t>
  </si>
  <si>
    <t>Город</t>
  </si>
  <si>
    <t>Москва</t>
  </si>
  <si>
    <t>Блок, сек.</t>
  </si>
  <si>
    <t>САО</t>
  </si>
  <si>
    <t>Беговой</t>
  </si>
  <si>
    <t>ул. Верхняя, д. 6</t>
  </si>
  <si>
    <t>55.777353, 37.576735</t>
  </si>
  <si>
    <t>Месторасположение мониторов</t>
  </si>
  <si>
    <t>Выходов в час на 1 мониторе</t>
  </si>
  <si>
    <t>Выходов в сутки на 1 мониторе</t>
  </si>
  <si>
    <t>Стоимость за период на всех мониторах</t>
  </si>
  <si>
    <t>Выходов за период на всех мониторах</t>
  </si>
  <si>
    <t>СЗАО</t>
  </si>
  <si>
    <t>пер. Митинский 3-й, д. 1</t>
  </si>
  <si>
    <t>55.848342, 37.350970</t>
  </si>
  <si>
    <t xml:space="preserve"> ул. Дубравная, д. 43</t>
  </si>
  <si>
    <t>55.842878, 37.355974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</si>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</sst>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/>
    <xf numFmtId="0" fontId="2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66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1;&#1080;&#1079;&#1085;&#1077;&#1089;\1.%20&#1060;&#1072;&#1089;&#1072;&#1076;%20&#1052;&#1077;&#1076;&#1080;&#1072;%20&#1043;&#1088;&#1091;&#1087;&#1087;\&#1057;&#1072;&#1081;&#1090;\&#1055;&#1088;&#1072;&#1081;&#1089;&#1099;\&#1052;&#1086;&#1089;&#1082;&#1074;&#1072;\&#1052;&#1086;&#1089;&#1082;&#1074;&#1072;_&#1051;&#1080;&#1092;&#1090;&#1099;\&#1052;&#1086;&#1085;&#1080;&#1090;&#1086;&#1088;&#1099;\&#1053;&#1086;&#1074;&#1086;&#1077;\&#1050;&#1055;\&#1052;&#1091;&#1079;&#1077;&#1081;%20&#1088;&#1072;&#1090;&#1085;&#1086;&#1081;%20&#1080;&#1089;&#1090;&#1086;&#1088;&#1080;&#1080;%20(%20&#1040;&#1055;%20&#1052;&#1086;&#1085;&#1080;&#1090;&#1086;&#1088;&#1099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по жилым домам "/>
      <sheetName val="Примеры медиаэкранов"/>
      <sheetName val="Карта размещения "/>
    </sheetNames>
    <sheetDataSet>
      <sheetData sheetId="0">
        <row r="16">
          <cell r="E16" t="str">
            <v>Зацепа, д.25</v>
          </cell>
        </row>
        <row r="17">
          <cell r="E17" t="str">
            <v>Большой Рогожский, д.12</v>
          </cell>
          <cell r="M17">
            <v>2</v>
          </cell>
        </row>
        <row r="18">
          <cell r="E18" t="str">
            <v>Марксистская, д.7</v>
          </cell>
          <cell r="M18">
            <v>8</v>
          </cell>
        </row>
        <row r="19">
          <cell r="E19" t="str">
            <v>Волгоградский проспект, д.26а</v>
          </cell>
          <cell r="M19">
            <v>4</v>
          </cell>
        </row>
        <row r="20">
          <cell r="E20" t="str">
            <v>Мельникова, д.3 к.7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76FmH" TargetMode="External"/><Relationship Id="rId13" Type="http://schemas.openxmlformats.org/officeDocument/2006/relationships/hyperlink" Target="https://disk.yandex.ru/d/QB1epjEvHT27vg" TargetMode="External"/><Relationship Id="rId3" Type="http://schemas.openxmlformats.org/officeDocument/2006/relationships/hyperlink" Target="https://yandex.ru/maps/-/CHE-VG~A" TargetMode="External"/><Relationship Id="rId7" Type="http://schemas.openxmlformats.org/officeDocument/2006/relationships/hyperlink" Target="https://yandex.ru/maps/-/CHU7Z2yN" TargetMode="External"/><Relationship Id="rId12" Type="http://schemas.openxmlformats.org/officeDocument/2006/relationships/hyperlink" Target="https://disk.yandex.ru/d/yjUGfQ30GZ0zS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E-VR5g" TargetMode="External"/><Relationship Id="rId16" Type="http://schemas.openxmlformats.org/officeDocument/2006/relationships/hyperlink" Target="https://yandex.ru/maps/-/CHC~AF91" TargetMode="External"/><Relationship Id="rId1" Type="http://schemas.openxmlformats.org/officeDocument/2006/relationships/hyperlink" Target="https://yandex.ru/maps/-/CHE-VQLg" TargetMode="External"/><Relationship Id="rId6" Type="http://schemas.openxmlformats.org/officeDocument/2006/relationships/hyperlink" Target="https://yandex.ru/maps/-/CHU7ZJ6n" TargetMode="External"/><Relationship Id="rId11" Type="http://schemas.openxmlformats.org/officeDocument/2006/relationships/hyperlink" Target="https://yandex.ru/maps/-/CHC-78Jp" TargetMode="External"/><Relationship Id="rId5" Type="http://schemas.openxmlformats.org/officeDocument/2006/relationships/hyperlink" Target="https://disk.yandex.ru/d/QB1epjEvHT27vg" TargetMode="External"/><Relationship Id="rId15" Type="http://schemas.openxmlformats.org/officeDocument/2006/relationships/hyperlink" Target="https://yandex.ru/maps/-/CHC3rGos" TargetMode="External"/><Relationship Id="rId10" Type="http://schemas.openxmlformats.org/officeDocument/2006/relationships/hyperlink" Target="https://yandex.ru/maps/-/CHU76D0G" TargetMode="External"/><Relationship Id="rId4" Type="http://schemas.openxmlformats.org/officeDocument/2006/relationships/hyperlink" Target="https://yandex.ru/maps/-/CHE-V05h" TargetMode="External"/><Relationship Id="rId9" Type="http://schemas.openxmlformats.org/officeDocument/2006/relationships/hyperlink" Target="https://yandex.ru/maps/-/CHU76GNA" TargetMode="External"/><Relationship Id="rId14" Type="http://schemas.openxmlformats.org/officeDocument/2006/relationships/hyperlink" Target="https://disk.yandex.ru/d/QB1epjEvHT27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>
      <selection activeCell="C4" sqref="C4"/>
    </sheetView>
  </sheetViews>
  <sheetFormatPr defaultRowHeight="12.75" x14ac:dyDescent="0.2"/>
  <cols>
    <col min="1" max="1" width="16.85546875" style="1" customWidth="1"/>
    <col min="2" max="2" width="25.140625" style="1" customWidth="1"/>
    <col min="3" max="3" width="14.5703125" style="1" customWidth="1"/>
    <col min="4" max="4" width="18.140625" style="1" customWidth="1"/>
    <col min="5" max="5" width="22.7109375" style="1" customWidth="1"/>
    <col min="6" max="6" width="18.7109375" style="1" customWidth="1"/>
    <col min="7" max="7" width="22.7109375" style="1" customWidth="1"/>
    <col min="8" max="8" width="18.28515625" style="1" customWidth="1"/>
    <col min="9" max="9" width="15.85546875" style="1" customWidth="1"/>
    <col min="10" max="11" width="16.85546875" style="1" customWidth="1"/>
    <col min="12" max="12" width="18.28515625" style="1" customWidth="1"/>
    <col min="13" max="13" width="18.85546875" style="1" customWidth="1"/>
    <col min="14" max="14" width="20.5703125" style="1" customWidth="1"/>
    <col min="15" max="15" width="20.140625" style="1" customWidth="1"/>
    <col min="16" max="16" width="22.42578125" style="1" customWidth="1"/>
    <col min="17" max="17" width="21.140625" style="1" customWidth="1"/>
    <col min="18" max="18" width="22.7109375" style="1" customWidth="1"/>
    <col min="19" max="16384" width="9.140625" style="1"/>
  </cols>
  <sheetData>
    <row r="1" spans="1:18" s="2" customFormat="1" ht="26.25" customHeight="1" x14ac:dyDescent="0.2">
      <c r="A1" s="4" t="s">
        <v>35</v>
      </c>
      <c r="B1" s="4" t="s">
        <v>0</v>
      </c>
      <c r="C1" s="4" t="s">
        <v>2</v>
      </c>
      <c r="D1" s="4" t="s">
        <v>1</v>
      </c>
      <c r="E1" s="4" t="s">
        <v>13</v>
      </c>
      <c r="F1" s="4" t="s">
        <v>19</v>
      </c>
      <c r="G1" s="4" t="s">
        <v>42</v>
      </c>
      <c r="H1" s="4" t="s">
        <v>18</v>
      </c>
      <c r="I1" s="4" t="s">
        <v>5</v>
      </c>
      <c r="J1" s="4" t="s">
        <v>6</v>
      </c>
      <c r="K1" s="4" t="s">
        <v>37</v>
      </c>
      <c r="L1" s="5" t="s">
        <v>52</v>
      </c>
      <c r="M1" s="4" t="s">
        <v>43</v>
      </c>
      <c r="N1" s="4" t="s">
        <v>44</v>
      </c>
      <c r="O1" s="4" t="s">
        <v>8</v>
      </c>
      <c r="P1" s="4" t="s">
        <v>46</v>
      </c>
      <c r="Q1" s="4" t="s">
        <v>45</v>
      </c>
      <c r="R1" s="4" t="s">
        <v>20</v>
      </c>
    </row>
    <row r="2" spans="1:18" x14ac:dyDescent="0.2">
      <c r="A2" s="6" t="s">
        <v>36</v>
      </c>
      <c r="B2" s="6" t="s">
        <v>3</v>
      </c>
      <c r="C2" s="6" t="s">
        <v>9</v>
      </c>
      <c r="D2" s="6" t="s">
        <v>10</v>
      </c>
      <c r="E2" s="6" t="s">
        <v>14</v>
      </c>
      <c r="F2" s="7" t="s">
        <v>19</v>
      </c>
      <c r="G2" s="6" t="s">
        <v>25</v>
      </c>
      <c r="H2" s="7" t="s">
        <v>18</v>
      </c>
      <c r="I2" s="6">
        <v>2</v>
      </c>
      <c r="J2" s="6" t="s">
        <v>7</v>
      </c>
      <c r="K2" s="6">
        <v>120</v>
      </c>
      <c r="L2" s="6">
        <v>10</v>
      </c>
      <c r="M2" s="6">
        <v>30</v>
      </c>
      <c r="N2" s="6">
        <f>24*M2</f>
        <v>720</v>
      </c>
      <c r="O2" s="6">
        <v>15</v>
      </c>
      <c r="P2" s="6">
        <f t="shared" ref="P2:P12" si="0">N2*O2*I2</f>
        <v>21600</v>
      </c>
      <c r="Q2" s="3">
        <f>(0.02*L2)*P2</f>
        <v>4320</v>
      </c>
      <c r="R2" s="6" t="s">
        <v>21</v>
      </c>
    </row>
    <row r="3" spans="1:18" x14ac:dyDescent="0.2">
      <c r="A3" s="6" t="s">
        <v>36</v>
      </c>
      <c r="B3" s="6" t="s">
        <v>3</v>
      </c>
      <c r="C3" s="6" t="s">
        <v>9</v>
      </c>
      <c r="D3" s="6" t="s">
        <v>11</v>
      </c>
      <c r="E3" s="6" t="s">
        <v>15</v>
      </c>
      <c r="F3" s="7" t="s">
        <v>19</v>
      </c>
      <c r="G3" s="6" t="s">
        <v>25</v>
      </c>
      <c r="H3" s="7" t="s">
        <v>18</v>
      </c>
      <c r="I3" s="6">
        <v>3</v>
      </c>
      <c r="J3" s="6" t="s">
        <v>7</v>
      </c>
      <c r="K3" s="6">
        <v>120</v>
      </c>
      <c r="L3" s="6">
        <v>10</v>
      </c>
      <c r="M3" s="6">
        <v>30</v>
      </c>
      <c r="N3" s="6">
        <f>24*M3</f>
        <v>720</v>
      </c>
      <c r="O3" s="6">
        <v>15</v>
      </c>
      <c r="P3" s="6">
        <f t="shared" si="0"/>
        <v>32400</v>
      </c>
      <c r="Q3" s="3">
        <f t="shared" ref="Q3:Q10" si="1">(0.02*L3)*P3</f>
        <v>6480</v>
      </c>
      <c r="R3" s="6" t="s">
        <v>22</v>
      </c>
    </row>
    <row r="4" spans="1:18" ht="25.5" x14ac:dyDescent="0.2">
      <c r="A4" s="6" t="s">
        <v>36</v>
      </c>
      <c r="B4" s="6" t="s">
        <v>3</v>
      </c>
      <c r="C4" s="6" t="s">
        <v>9</v>
      </c>
      <c r="D4" s="6" t="s">
        <v>11</v>
      </c>
      <c r="E4" s="6" t="s">
        <v>16</v>
      </c>
      <c r="F4" s="7" t="s">
        <v>19</v>
      </c>
      <c r="G4" s="6" t="s">
        <v>25</v>
      </c>
      <c r="H4" s="7" t="s">
        <v>18</v>
      </c>
      <c r="I4" s="6">
        <v>2</v>
      </c>
      <c r="J4" s="6" t="s">
        <v>7</v>
      </c>
      <c r="K4" s="6">
        <v>120</v>
      </c>
      <c r="L4" s="6">
        <v>10</v>
      </c>
      <c r="M4" s="6">
        <v>30</v>
      </c>
      <c r="N4" s="6">
        <f t="shared" ref="N4:N13" si="2">24*M4</f>
        <v>720</v>
      </c>
      <c r="O4" s="6">
        <v>15</v>
      </c>
      <c r="P4" s="6">
        <f t="shared" si="0"/>
        <v>21600</v>
      </c>
      <c r="Q4" s="3">
        <f>(0.016*L4)*P4</f>
        <v>3456</v>
      </c>
      <c r="R4" s="6" t="s">
        <v>23</v>
      </c>
    </row>
    <row r="5" spans="1:18" ht="25.5" x14ac:dyDescent="0.2">
      <c r="A5" s="6" t="s">
        <v>36</v>
      </c>
      <c r="B5" s="6" t="s">
        <v>3</v>
      </c>
      <c r="C5" s="6" t="s">
        <v>9</v>
      </c>
      <c r="D5" s="6" t="s">
        <v>12</v>
      </c>
      <c r="E5" s="6" t="s">
        <v>17</v>
      </c>
      <c r="F5" s="7" t="s">
        <v>19</v>
      </c>
      <c r="G5" s="6" t="s">
        <v>25</v>
      </c>
      <c r="H5" s="7" t="s">
        <v>18</v>
      </c>
      <c r="I5" s="6">
        <v>2</v>
      </c>
      <c r="J5" s="6" t="s">
        <v>7</v>
      </c>
      <c r="K5" s="6">
        <v>120</v>
      </c>
      <c r="L5" s="6">
        <v>10</v>
      </c>
      <c r="M5" s="6">
        <v>30</v>
      </c>
      <c r="N5" s="6">
        <f t="shared" si="2"/>
        <v>720</v>
      </c>
      <c r="O5" s="6">
        <v>15</v>
      </c>
      <c r="P5" s="6">
        <f t="shared" si="0"/>
        <v>21600</v>
      </c>
      <c r="Q5" s="3">
        <f t="shared" si="1"/>
        <v>4320</v>
      </c>
      <c r="R5" s="6" t="s">
        <v>24</v>
      </c>
    </row>
    <row r="6" spans="1:18" x14ac:dyDescent="0.2">
      <c r="A6" s="6" t="s">
        <v>36</v>
      </c>
      <c r="B6" s="6" t="s">
        <v>3</v>
      </c>
      <c r="C6" s="6" t="s">
        <v>9</v>
      </c>
      <c r="D6" s="6" t="s">
        <v>27</v>
      </c>
      <c r="E6" s="6" t="str">
        <f>'[1]Прайс по жилым домам '!E16</f>
        <v>Зацепа, д.25</v>
      </c>
      <c r="F6" s="7" t="s">
        <v>19</v>
      </c>
      <c r="G6" s="6" t="s">
        <v>25</v>
      </c>
      <c r="H6" s="7" t="s">
        <v>18</v>
      </c>
      <c r="I6" s="6">
        <v>1</v>
      </c>
      <c r="J6" s="6" t="s">
        <v>7</v>
      </c>
      <c r="K6" s="6">
        <v>120</v>
      </c>
      <c r="L6" s="6">
        <v>10</v>
      </c>
      <c r="M6" s="6">
        <v>30</v>
      </c>
      <c r="N6" s="6">
        <f t="shared" si="2"/>
        <v>720</v>
      </c>
      <c r="O6" s="6">
        <v>15</v>
      </c>
      <c r="P6" s="6">
        <f t="shared" si="0"/>
        <v>10800</v>
      </c>
      <c r="Q6" s="3">
        <f t="shared" si="1"/>
        <v>2160</v>
      </c>
      <c r="R6" s="6" t="s">
        <v>30</v>
      </c>
    </row>
    <row r="7" spans="1:18" x14ac:dyDescent="0.2">
      <c r="A7" s="6" t="s">
        <v>36</v>
      </c>
      <c r="B7" s="6" t="s">
        <v>3</v>
      </c>
      <c r="C7" s="6" t="s">
        <v>9</v>
      </c>
      <c r="D7" s="6" t="s">
        <v>28</v>
      </c>
      <c r="E7" s="6" t="str">
        <f>'[1]Прайс по жилым домам '!E17</f>
        <v>Большой Рогожский, д.12</v>
      </c>
      <c r="F7" s="7" t="s">
        <v>19</v>
      </c>
      <c r="G7" s="6" t="s">
        <v>25</v>
      </c>
      <c r="H7" s="7" t="s">
        <v>18</v>
      </c>
      <c r="I7" s="6">
        <f>'[1]Прайс по жилым домам '!M17</f>
        <v>2</v>
      </c>
      <c r="J7" s="6" t="s">
        <v>7</v>
      </c>
      <c r="K7" s="6">
        <v>120</v>
      </c>
      <c r="L7" s="6">
        <v>10</v>
      </c>
      <c r="M7" s="6">
        <v>30</v>
      </c>
      <c r="N7" s="6">
        <f t="shared" si="2"/>
        <v>720</v>
      </c>
      <c r="O7" s="6">
        <v>15</v>
      </c>
      <c r="P7" s="6">
        <f t="shared" si="0"/>
        <v>21600</v>
      </c>
      <c r="Q7" s="3">
        <f t="shared" si="1"/>
        <v>4320</v>
      </c>
      <c r="R7" s="6" t="s">
        <v>31</v>
      </c>
    </row>
    <row r="8" spans="1:18" x14ac:dyDescent="0.2">
      <c r="A8" s="6" t="s">
        <v>36</v>
      </c>
      <c r="B8" s="6" t="s">
        <v>3</v>
      </c>
      <c r="C8" s="6" t="s">
        <v>9</v>
      </c>
      <c r="D8" s="6" t="s">
        <v>28</v>
      </c>
      <c r="E8" s="6" t="str">
        <f>'[1]Прайс по жилым домам '!E18</f>
        <v>Марксистская, д.7</v>
      </c>
      <c r="F8" s="7" t="s">
        <v>19</v>
      </c>
      <c r="G8" s="6" t="s">
        <v>25</v>
      </c>
      <c r="H8" s="7" t="s">
        <v>18</v>
      </c>
      <c r="I8" s="6">
        <f>'[1]Прайс по жилым домам '!M18</f>
        <v>8</v>
      </c>
      <c r="J8" s="6" t="s">
        <v>7</v>
      </c>
      <c r="K8" s="6">
        <v>120</v>
      </c>
      <c r="L8" s="6">
        <v>10</v>
      </c>
      <c r="M8" s="6">
        <v>30</v>
      </c>
      <c r="N8" s="6">
        <f t="shared" si="2"/>
        <v>720</v>
      </c>
      <c r="O8" s="6">
        <v>15</v>
      </c>
      <c r="P8" s="6">
        <f>N8*O8*I8</f>
        <v>86400</v>
      </c>
      <c r="Q8" s="3">
        <f t="shared" si="1"/>
        <v>17280</v>
      </c>
      <c r="R8" s="6" t="s">
        <v>32</v>
      </c>
    </row>
    <row r="9" spans="1:18" ht="25.5" x14ac:dyDescent="0.2">
      <c r="A9" s="6" t="s">
        <v>36</v>
      </c>
      <c r="B9" s="6" t="s">
        <v>3</v>
      </c>
      <c r="C9" s="6" t="s">
        <v>26</v>
      </c>
      <c r="D9" s="6" t="s">
        <v>29</v>
      </c>
      <c r="E9" s="6" t="str">
        <f>'[1]Прайс по жилым домам '!E19</f>
        <v>Волгоградский проспект, д.26а</v>
      </c>
      <c r="F9" s="7" t="s">
        <v>19</v>
      </c>
      <c r="G9" s="6" t="s">
        <v>25</v>
      </c>
      <c r="H9" s="7" t="s">
        <v>18</v>
      </c>
      <c r="I9" s="6">
        <f>'[1]Прайс по жилым домам '!M19</f>
        <v>4</v>
      </c>
      <c r="J9" s="6" t="s">
        <v>7</v>
      </c>
      <c r="K9" s="6">
        <v>120</v>
      </c>
      <c r="L9" s="6">
        <v>10</v>
      </c>
      <c r="M9" s="6">
        <v>30</v>
      </c>
      <c r="N9" s="6">
        <f t="shared" si="2"/>
        <v>720</v>
      </c>
      <c r="O9" s="6">
        <v>15</v>
      </c>
      <c r="P9" s="6">
        <f>N9*O9*I9</f>
        <v>43200</v>
      </c>
      <c r="Q9" s="3">
        <f t="shared" si="1"/>
        <v>8640</v>
      </c>
      <c r="R9" s="6" t="s">
        <v>33</v>
      </c>
    </row>
    <row r="10" spans="1:18" x14ac:dyDescent="0.2">
      <c r="A10" s="6" t="s">
        <v>36</v>
      </c>
      <c r="B10" s="6" t="s">
        <v>3</v>
      </c>
      <c r="C10" s="6" t="s">
        <v>26</v>
      </c>
      <c r="D10" s="6" t="s">
        <v>29</v>
      </c>
      <c r="E10" s="6" t="str">
        <f>'[1]Прайс по жилым домам '!E20</f>
        <v>Мельникова, д.3 к.7</v>
      </c>
      <c r="F10" s="7" t="s">
        <v>19</v>
      </c>
      <c r="G10" s="6" t="s">
        <v>25</v>
      </c>
      <c r="H10" s="7" t="s">
        <v>18</v>
      </c>
      <c r="I10" s="6">
        <v>4</v>
      </c>
      <c r="J10" s="6" t="s">
        <v>7</v>
      </c>
      <c r="K10" s="6">
        <v>120</v>
      </c>
      <c r="L10" s="6">
        <v>10</v>
      </c>
      <c r="M10" s="6">
        <v>30</v>
      </c>
      <c r="N10" s="6">
        <f t="shared" si="2"/>
        <v>720</v>
      </c>
      <c r="O10" s="6">
        <v>15</v>
      </c>
      <c r="P10" s="6">
        <f t="shared" si="0"/>
        <v>43200</v>
      </c>
      <c r="Q10" s="3">
        <f t="shared" si="1"/>
        <v>8640</v>
      </c>
      <c r="R10" s="6" t="s">
        <v>34</v>
      </c>
    </row>
    <row r="11" spans="1:18" x14ac:dyDescent="0.2">
      <c r="A11" s="6" t="s">
        <v>36</v>
      </c>
      <c r="B11" s="6" t="s">
        <v>3</v>
      </c>
      <c r="C11" s="6" t="s">
        <v>47</v>
      </c>
      <c r="D11" s="6" t="s">
        <v>4</v>
      </c>
      <c r="E11" s="6" t="s">
        <v>48</v>
      </c>
      <c r="F11" s="7" t="s">
        <v>19</v>
      </c>
      <c r="G11" s="6" t="s">
        <v>25</v>
      </c>
      <c r="H11" s="7" t="s">
        <v>18</v>
      </c>
      <c r="I11" s="6">
        <v>12</v>
      </c>
      <c r="J11" s="6" t="s">
        <v>7</v>
      </c>
      <c r="K11" s="6">
        <v>120</v>
      </c>
      <c r="L11" s="6">
        <v>10</v>
      </c>
      <c r="M11" s="6">
        <v>30</v>
      </c>
      <c r="N11" s="6">
        <f t="shared" si="2"/>
        <v>720</v>
      </c>
      <c r="O11" s="6">
        <v>15</v>
      </c>
      <c r="P11" s="6">
        <f>N11*O11*I11</f>
        <v>129600</v>
      </c>
      <c r="Q11" s="3">
        <f>(0.033*L11)*P11</f>
        <v>42768</v>
      </c>
      <c r="R11" s="6" t="s">
        <v>49</v>
      </c>
    </row>
    <row r="12" spans="1:18" x14ac:dyDescent="0.2">
      <c r="A12" s="6" t="s">
        <v>36</v>
      </c>
      <c r="B12" s="6" t="s">
        <v>3</v>
      </c>
      <c r="C12" s="6" t="s">
        <v>47</v>
      </c>
      <c r="D12" s="6" t="s">
        <v>4</v>
      </c>
      <c r="E12" s="6" t="s">
        <v>50</v>
      </c>
      <c r="F12" s="7" t="s">
        <v>19</v>
      </c>
      <c r="G12" s="6" t="s">
        <v>25</v>
      </c>
      <c r="H12" s="7" t="s">
        <v>18</v>
      </c>
      <c r="I12" s="6">
        <v>13</v>
      </c>
      <c r="J12" s="6" t="s">
        <v>7</v>
      </c>
      <c r="K12" s="6">
        <v>120</v>
      </c>
      <c r="L12" s="6">
        <v>10</v>
      </c>
      <c r="M12" s="6">
        <v>30</v>
      </c>
      <c r="N12" s="6">
        <f>24*M12</f>
        <v>720</v>
      </c>
      <c r="O12" s="6">
        <v>15</v>
      </c>
      <c r="P12" s="6">
        <f t="shared" si="0"/>
        <v>140400</v>
      </c>
      <c r="Q12" s="3">
        <f>(0.033*L12)*P12</f>
        <v>46332</v>
      </c>
      <c r="R12" s="6" t="s">
        <v>51</v>
      </c>
    </row>
    <row r="13" spans="1:18" x14ac:dyDescent="0.2">
      <c r="A13" s="6" t="s">
        <v>36</v>
      </c>
      <c r="B13" s="6" t="s">
        <v>3</v>
      </c>
      <c r="C13" s="6" t="s">
        <v>38</v>
      </c>
      <c r="D13" s="6" t="s">
        <v>39</v>
      </c>
      <c r="E13" s="6" t="s">
        <v>40</v>
      </c>
      <c r="F13" s="7" t="s">
        <v>19</v>
      </c>
      <c r="G13" s="6" t="s">
        <v>25</v>
      </c>
      <c r="H13" s="7" t="s">
        <v>18</v>
      </c>
      <c r="I13" s="6">
        <v>2</v>
      </c>
      <c r="J13" s="6" t="s">
        <v>7</v>
      </c>
      <c r="K13" s="6">
        <v>120</v>
      </c>
      <c r="L13" s="6">
        <v>10</v>
      </c>
      <c r="M13" s="6">
        <v>30</v>
      </c>
      <c r="N13" s="6">
        <f t="shared" si="2"/>
        <v>720</v>
      </c>
      <c r="O13" s="6">
        <v>15</v>
      </c>
      <c r="P13" s="6">
        <f>N13*O13*I13</f>
        <v>21600</v>
      </c>
      <c r="Q13" s="3">
        <f>(0.016*L13)*P13</f>
        <v>3456</v>
      </c>
      <c r="R13" s="6" t="s">
        <v>41</v>
      </c>
    </row>
  </sheetData>
  <autoFilter ref="B1:R12"/>
  <hyperlinks>
    <hyperlink ref="F2" r:id="rId1"/>
    <hyperlink ref="F3" r:id="rId2"/>
    <hyperlink ref="F4" r:id="rId3"/>
    <hyperlink ref="F5" r:id="rId4"/>
    <hyperlink ref="H2" r:id="rId5"/>
    <hyperlink ref="F6" r:id="rId6"/>
    <hyperlink ref="F7" r:id="rId7"/>
    <hyperlink ref="F8" r:id="rId8"/>
    <hyperlink ref="F9" r:id="rId9"/>
    <hyperlink ref="F10" r:id="rId10"/>
    <hyperlink ref="F13" r:id="rId11"/>
    <hyperlink ref="H13" r:id="rId12"/>
    <hyperlink ref="H3:H10" r:id="rId13" display="Фото"/>
    <hyperlink ref="H11:H12" r:id="rId14" display="Фото"/>
    <hyperlink ref="F11" r:id="rId15"/>
    <hyperlink ref="F12" r:id="rId16"/>
  </hyperlinks>
  <pageMargins left="0.7" right="0.7" top="0.75" bottom="0.75" header="0.3" footer="0.3"/>
  <pageSetup paperSize="9" scale="72" fitToHeight="0" orientation="landscape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Мониторы в лифтах</vt:lpstr>
      <vt:lpstr>Карта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2025-11-29T12:14:09Z</dcterms:modified>
</cp:coreProperties>
</file>