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экраны" sheetId="4" r:id="rId1"/>
  </sheets>
  <definedNames>
    <definedName name="_xlnm._FilterDatabase" localSheetId="0" hidden="1">'Цифровые экраны'!$A$1:$U$4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4" l="1"/>
  <c r="Q8" i="4"/>
  <c r="Q9" i="4"/>
  <c r="Q10" i="4"/>
  <c r="Q11" i="4"/>
  <c r="Q12" i="4"/>
  <c r="Q13" i="4"/>
  <c r="Q14" i="4"/>
  <c r="Q15" i="4"/>
  <c r="Q16" i="4"/>
  <c r="Q17" i="4"/>
  <c r="Q18" i="4"/>
  <c r="Q19" i="4"/>
  <c r="S10" i="4" l="1"/>
  <c r="T10" i="4" s="1"/>
  <c r="S11" i="4"/>
  <c r="T11" i="4" s="1"/>
  <c r="S12" i="4"/>
  <c r="T12" i="4" s="1"/>
  <c r="S13" i="4"/>
  <c r="T13" i="4" s="1"/>
  <c r="S14" i="4"/>
  <c r="T14" i="4" s="1"/>
  <c r="S15" i="4"/>
  <c r="T15" i="4" s="1"/>
  <c r="S16" i="4"/>
  <c r="T16" i="4" s="1"/>
  <c r="S17" i="4"/>
  <c r="T17" i="4" s="1"/>
  <c r="S18" i="4"/>
  <c r="T18" i="4" s="1"/>
  <c r="S19" i="4"/>
  <c r="T19" i="4" s="1"/>
  <c r="S9" i="4"/>
  <c r="T9" i="4" s="1"/>
  <c r="S8" i="4"/>
  <c r="T8" i="4" s="1"/>
  <c r="S7" i="4"/>
  <c r="T7" i="4" s="1"/>
  <c r="Q6" i="4" l="1"/>
  <c r="S6" i="4" s="1"/>
  <c r="T6" i="4" s="1"/>
  <c r="Q5" i="4"/>
  <c r="S5" i="4" s="1"/>
  <c r="T5" i="4" s="1"/>
  <c r="Q4" i="4"/>
  <c r="S4" i="4" s="1"/>
  <c r="T4" i="4" s="1"/>
  <c r="Q3" i="4"/>
  <c r="S3" i="4" s="1"/>
  <c r="T3" i="4" s="1"/>
  <c r="Q2" i="4"/>
  <c r="S2" i="4" s="1"/>
  <c r="T2" i="4" s="1"/>
</calcChain>
</file>

<file path=xl/sharedStrings.xml><?xml version="1.0" encoding="utf-8"?>
<sst xmlns="http://schemas.openxmlformats.org/spreadsheetml/2006/main" count="273" uniqueCount="74">
  <si>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</si>
  <si>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</si>
  <si>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</si>
  <si>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</si>
  <si>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</si>
  <si>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</si>
  <si>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Выходов в час</t>
  </si>
  <si>
    <t>Период, дней</t>
  </si>
  <si>
    <t>Фото</t>
  </si>
  <si>
    <t>Карта</t>
  </si>
  <si>
    <t>Формат, м.</t>
  </si>
  <si>
    <t>Ролик, сек.</t>
  </si>
  <si>
    <t>Аренда</t>
  </si>
  <si>
    <t>Координаты</t>
  </si>
  <si>
    <t>Москва</t>
  </si>
  <si>
    <t>Домодедово</t>
  </si>
  <si>
    <t>Внутренний прилет. Зал получения багажа.</t>
  </si>
  <si>
    <t>Зал получения багажа</t>
  </si>
  <si>
    <t>Московская обл., г. Домодедово, территория "Аэропорт "Домодедово",стр. 7</t>
  </si>
  <si>
    <t>1 этаж, лифт в атриуме прилета</t>
  </si>
  <si>
    <t>Залы получения багажа</t>
  </si>
  <si>
    <t xml:space="preserve">Аэропорт </t>
  </si>
  <si>
    <t>Шереметьево</t>
  </si>
  <si>
    <t>Цифровой экран</t>
  </si>
  <si>
    <t>Место установки</t>
  </si>
  <si>
    <t>55.414920, 37.900763</t>
  </si>
  <si>
    <t>6,5x3/5x3/6,5x3/5x3</t>
  </si>
  <si>
    <t>А</t>
  </si>
  <si>
    <t>3х1</t>
  </si>
  <si>
    <t>1,09x1,92</t>
  </si>
  <si>
    <t>55.981405, 37.414924</t>
  </si>
  <si>
    <t>1,92x1,09</t>
  </si>
  <si>
    <t>Зона расположения конструкции</t>
  </si>
  <si>
    <t>Международный прилет</t>
  </si>
  <si>
    <t>Шереметьевское ш., вл37, Химки</t>
  </si>
  <si>
    <t>Аэропорт</t>
  </si>
  <si>
    <t xml:space="preserve">Зал напротив выхода из паркинга, фудкорт </t>
  </si>
  <si>
    <t>Зал регистрации, над стойками регистрации</t>
  </si>
  <si>
    <t xml:space="preserve">Общая зона регистрации вылета ВВЛ </t>
  </si>
  <si>
    <t>Общая зона, зал регистрации</t>
  </si>
  <si>
    <t>14,4х2,88</t>
  </si>
  <si>
    <t>32,16x7,20</t>
  </si>
  <si>
    <t>А и Б</t>
  </si>
  <si>
    <t>Способ показа</t>
  </si>
  <si>
    <t>Локация</t>
  </si>
  <si>
    <t>Прилет внутренние воздушные линии</t>
  </si>
  <si>
    <t>Прилет международные воздушные линии</t>
  </si>
  <si>
    <t>Галерея вылета/МВЛ</t>
  </si>
  <si>
    <t>Галерея вылета/ВВЛ</t>
  </si>
  <si>
    <t>Зал ожидания</t>
  </si>
  <si>
    <t>Зал ожидания вылет ВВЛ</t>
  </si>
  <si>
    <t>Зал ожидания вылет МВЛ</t>
  </si>
  <si>
    <t>Галерея прилёта МВЛ</t>
  </si>
  <si>
    <t>Вход/Выход прилет ВВЛ</t>
  </si>
  <si>
    <t>Перед паспортным контролем ВВЛ/МВЛ</t>
  </si>
  <si>
    <t>Общий зал</t>
  </si>
  <si>
    <t>Регистрация</t>
  </si>
  <si>
    <t>Над спуском в Зал получения багажа ВВЛ</t>
  </si>
  <si>
    <t>Галерея прилета</t>
  </si>
  <si>
    <t>Над спуском в Зал получения багажа МВЛ</t>
  </si>
  <si>
    <t>Галерея прилёта ВВЛ</t>
  </si>
  <si>
    <t>Количество экранов</t>
  </si>
  <si>
    <t>Внуково</t>
  </si>
  <si>
    <t>2-я Рейсовая ул., 2, п. Внуково</t>
  </si>
  <si>
    <t>55.603588, 37.273029</t>
  </si>
  <si>
    <t>8x2,5</t>
  </si>
  <si>
    <t>3x3</t>
  </si>
  <si>
    <t>16x4</t>
  </si>
  <si>
    <t>5,5x2</t>
  </si>
  <si>
    <t>0,94x1,66</t>
  </si>
  <si>
    <t>3,5x3</t>
  </si>
  <si>
    <t>Статичная картинка, видеоролик</t>
  </si>
  <si>
    <t>Время работы</t>
  </si>
  <si>
    <t>ПН-ВС: 00:00 - 24:00 (круглосуточно)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</si>
</sst>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s16dB6zTTNQn5g" TargetMode="External"/><Relationship Id="rId13" Type="http://schemas.openxmlformats.org/officeDocument/2006/relationships/hyperlink" Target="https://disk.yandex.ru/i/-mULBodpvHtx_w" TargetMode="External"/><Relationship Id="rId18" Type="http://schemas.openxmlformats.org/officeDocument/2006/relationships/hyperlink" Target="https://disk.yandex.com.am/i/v5VCGbkKoAAUJA" TargetMode="External"/><Relationship Id="rId26" Type="http://schemas.openxmlformats.org/officeDocument/2006/relationships/hyperlink" Target="https://disk.yandex.com.am/i/wHMThcw0xatfrw" TargetMode="External"/><Relationship Id="rId3" Type="http://schemas.openxmlformats.org/officeDocument/2006/relationships/hyperlink" Target="https://disk.yandex.ru/i/y-1EmiGhlFIXUw" TargetMode="External"/><Relationship Id="rId21" Type="http://schemas.openxmlformats.org/officeDocument/2006/relationships/hyperlink" Target="https://disk.yandex.com.am/i/Yj4RU3PeNDy7Ng" TargetMode="External"/><Relationship Id="rId7" Type="http://schemas.openxmlformats.org/officeDocument/2006/relationships/hyperlink" Target="https://disk.yandex.ru/d/aMWIPEWGEmHuKw" TargetMode="External"/><Relationship Id="rId12" Type="http://schemas.openxmlformats.org/officeDocument/2006/relationships/hyperlink" Target="https://disk.yandex.ru/i/xrlK3StAB4Pyiw" TargetMode="External"/><Relationship Id="rId17" Type="http://schemas.openxmlformats.org/officeDocument/2006/relationships/hyperlink" Target="https://disk.yandex.com.am/i/83FknV5lgyAqbQ" TargetMode="External"/><Relationship Id="rId25" Type="http://schemas.openxmlformats.org/officeDocument/2006/relationships/hyperlink" Target="https://disk.yandex.com.am/i/WKRhcNInuun-AQ" TargetMode="External"/><Relationship Id="rId2" Type="http://schemas.openxmlformats.org/officeDocument/2006/relationships/hyperlink" Target="https://yandex.ru/maps/-/CCU9QPuFTA" TargetMode="External"/><Relationship Id="rId16" Type="http://schemas.openxmlformats.org/officeDocument/2006/relationships/hyperlink" Target="https://yandex.ru/maps/-/CHtBbY-w" TargetMode="External"/><Relationship Id="rId20" Type="http://schemas.openxmlformats.org/officeDocument/2006/relationships/hyperlink" Target="https://disk.yandex.com.am/i/WZMn0DrtM1HBsg" TargetMode="External"/><Relationship Id="rId1" Type="http://schemas.openxmlformats.org/officeDocument/2006/relationships/hyperlink" Target="https://disk.yandex.ru/i/WsIJJutHqhGyEw" TargetMode="External"/><Relationship Id="rId6" Type="http://schemas.openxmlformats.org/officeDocument/2006/relationships/hyperlink" Target="https://yandex.ru/maps/-/CCU9UEU~PA" TargetMode="External"/><Relationship Id="rId11" Type="http://schemas.openxmlformats.org/officeDocument/2006/relationships/hyperlink" Target="https://yandex.ru/maps/-/CHuIU-IW" TargetMode="External"/><Relationship Id="rId24" Type="http://schemas.openxmlformats.org/officeDocument/2006/relationships/hyperlink" Target="https://disk.yandex.com.am/i/VyH5vmZG6oywYg" TargetMode="External"/><Relationship Id="rId5" Type="http://schemas.openxmlformats.org/officeDocument/2006/relationships/hyperlink" Target="https://disk.yandex.ru/i/X68KjHiJGkvwiw" TargetMode="External"/><Relationship Id="rId15" Type="http://schemas.openxmlformats.org/officeDocument/2006/relationships/hyperlink" Target="https://yandex.ru/maps/-/CHtBbY-w" TargetMode="External"/><Relationship Id="rId23" Type="http://schemas.openxmlformats.org/officeDocument/2006/relationships/hyperlink" Target="https://disk.yandex.com.am/i/ryQX9WnqOHQY4g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CU9U0sETA" TargetMode="External"/><Relationship Id="rId19" Type="http://schemas.openxmlformats.org/officeDocument/2006/relationships/hyperlink" Target="https://disk.yandex.com.am/i/5tcLw17LXDvqdw" TargetMode="External"/><Relationship Id="rId4" Type="http://schemas.openxmlformats.org/officeDocument/2006/relationships/hyperlink" Target="https://yandex.ru/maps/-/CCU9UEU~PA" TargetMode="External"/><Relationship Id="rId9" Type="http://schemas.openxmlformats.org/officeDocument/2006/relationships/hyperlink" Target="https://yandex.ru/maps/-/CCU9U0uXhC" TargetMode="External"/><Relationship Id="rId14" Type="http://schemas.openxmlformats.org/officeDocument/2006/relationships/hyperlink" Target="https://yandex.ru/maps/-/CHuIU-IW" TargetMode="External"/><Relationship Id="rId22" Type="http://schemas.openxmlformats.org/officeDocument/2006/relationships/hyperlink" Target="https://disk.yandex.com.am/i/EDy_CNK2_-v7iA" TargetMode="External"/><Relationship Id="rId27" Type="http://schemas.openxmlformats.org/officeDocument/2006/relationships/hyperlink" Target="https://disk.yandex.com.am/i/YuKaZvw7yx2zJ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B1" zoomScaleNormal="100" workbookViewId="0">
      <selection activeCell="C2" sqref="C2"/>
    </sheetView>
  </sheetViews>
  <sheetFormatPr defaultRowHeight="12.75" x14ac:dyDescent="0.25"/>
  <cols>
    <col min="1" max="1" width="20.140625" style="2" customWidth="1"/>
    <col min="2" max="2" width="21.7109375" style="2" customWidth="1"/>
    <col min="3" max="3" width="19.85546875" style="2" customWidth="1"/>
    <col min="4" max="4" width="25.28515625" style="2" customWidth="1"/>
    <col min="5" max="5" width="14" style="2" customWidth="1"/>
    <col min="6" max="6" width="19.85546875" style="2" customWidth="1"/>
    <col min="7" max="8" width="25.28515625" style="2" customWidth="1"/>
    <col min="9" max="9" width="16.42578125" style="2" customWidth="1"/>
    <col min="10" max="10" width="19.140625" style="2" customWidth="1"/>
    <col min="11" max="11" width="22.28515625" style="2" customWidth="1"/>
    <col min="12" max="12" width="15.42578125" style="2" customWidth="1"/>
    <col min="13" max="13" width="18.5703125" style="2" customWidth="1"/>
    <col min="14" max="14" width="17.85546875" style="2" customWidth="1"/>
    <col min="15" max="16" width="20.42578125" style="2" customWidth="1"/>
    <col min="17" max="17" width="21.140625" style="2" customWidth="1"/>
    <col min="18" max="18" width="19.28515625" style="2" customWidth="1"/>
    <col min="19" max="19" width="22.140625" style="2" customWidth="1"/>
    <col min="20" max="20" width="21.42578125" style="3" customWidth="1"/>
    <col min="21" max="21" width="23.42578125" style="2" customWidth="1"/>
    <col min="22" max="16384" width="9.140625" style="2"/>
  </cols>
  <sheetData>
    <row r="1" spans="1:21" s="8" customFormat="1" ht="25.5" x14ac:dyDescent="0.25">
      <c r="A1" s="7" t="s">
        <v>0</v>
      </c>
      <c r="B1" s="7" t="s">
        <v>44</v>
      </c>
      <c r="C1" s="7" t="s">
        <v>21</v>
      </c>
      <c r="D1" s="7" t="s">
        <v>1</v>
      </c>
      <c r="E1" s="7" t="s">
        <v>9</v>
      </c>
      <c r="F1" s="7" t="s">
        <v>5</v>
      </c>
      <c r="G1" s="7" t="s">
        <v>24</v>
      </c>
      <c r="H1" s="7" t="s">
        <v>32</v>
      </c>
      <c r="I1" s="7" t="s">
        <v>8</v>
      </c>
      <c r="J1" s="7" t="s">
        <v>10</v>
      </c>
      <c r="K1" s="7" t="s">
        <v>61</v>
      </c>
      <c r="L1" s="7" t="s">
        <v>2</v>
      </c>
      <c r="M1" s="7" t="s">
        <v>43</v>
      </c>
      <c r="N1" s="7" t="s">
        <v>11</v>
      </c>
      <c r="O1" s="7" t="s">
        <v>6</v>
      </c>
      <c r="P1" s="7" t="s">
        <v>72</v>
      </c>
      <c r="Q1" s="7" t="s">
        <v>4</v>
      </c>
      <c r="R1" s="7" t="s">
        <v>7</v>
      </c>
      <c r="S1" s="7" t="s">
        <v>3</v>
      </c>
      <c r="T1" s="7" t="s">
        <v>12</v>
      </c>
      <c r="U1" s="7" t="s">
        <v>13</v>
      </c>
    </row>
    <row r="2" spans="1:21" ht="51" x14ac:dyDescent="0.25">
      <c r="A2" s="1" t="s">
        <v>14</v>
      </c>
      <c r="B2" s="1" t="s">
        <v>35</v>
      </c>
      <c r="C2" s="1" t="s">
        <v>15</v>
      </c>
      <c r="D2" s="1" t="s">
        <v>18</v>
      </c>
      <c r="E2" s="9" t="s">
        <v>9</v>
      </c>
      <c r="F2" s="1" t="s">
        <v>23</v>
      </c>
      <c r="G2" s="1" t="s">
        <v>19</v>
      </c>
      <c r="H2" s="1" t="s">
        <v>33</v>
      </c>
      <c r="I2" s="4" t="s">
        <v>8</v>
      </c>
      <c r="J2" s="1" t="s">
        <v>26</v>
      </c>
      <c r="K2" s="1">
        <v>4</v>
      </c>
      <c r="L2" s="1" t="s">
        <v>27</v>
      </c>
      <c r="M2" s="1" t="s">
        <v>71</v>
      </c>
      <c r="N2" s="1">
        <v>30</v>
      </c>
      <c r="O2" s="1">
        <v>30</v>
      </c>
      <c r="P2" s="1" t="s">
        <v>73</v>
      </c>
      <c r="Q2" s="1">
        <f>O2*24</f>
        <v>720</v>
      </c>
      <c r="R2" s="1">
        <v>30</v>
      </c>
      <c r="S2" s="6">
        <f>Q2*R2</f>
        <v>21600</v>
      </c>
      <c r="T2" s="5">
        <f>(0.59*S2)*N2</f>
        <v>382320</v>
      </c>
      <c r="U2" s="1" t="s">
        <v>25</v>
      </c>
    </row>
    <row r="3" spans="1:21" ht="51" x14ac:dyDescent="0.25">
      <c r="A3" s="1" t="s">
        <v>14</v>
      </c>
      <c r="B3" s="1" t="s">
        <v>35</v>
      </c>
      <c r="C3" s="1" t="s">
        <v>15</v>
      </c>
      <c r="D3" s="1" t="s">
        <v>18</v>
      </c>
      <c r="E3" s="9" t="s">
        <v>9</v>
      </c>
      <c r="F3" s="1" t="s">
        <v>23</v>
      </c>
      <c r="G3" s="1" t="s">
        <v>20</v>
      </c>
      <c r="H3" s="1" t="s">
        <v>45</v>
      </c>
      <c r="I3" s="4" t="s">
        <v>8</v>
      </c>
      <c r="J3" s="1" t="s">
        <v>28</v>
      </c>
      <c r="K3" s="1">
        <v>1</v>
      </c>
      <c r="L3" s="1" t="s">
        <v>27</v>
      </c>
      <c r="M3" s="1" t="s">
        <v>71</v>
      </c>
      <c r="N3" s="1">
        <v>15</v>
      </c>
      <c r="O3" s="1">
        <v>30</v>
      </c>
      <c r="P3" s="1" t="s">
        <v>73</v>
      </c>
      <c r="Q3" s="1">
        <f>O3*24</f>
        <v>720</v>
      </c>
      <c r="R3" s="1">
        <v>30</v>
      </c>
      <c r="S3" s="6">
        <f>Q3*R3</f>
        <v>21600</v>
      </c>
      <c r="T3" s="5">
        <f>(3.7*S3)*N3</f>
        <v>1198800</v>
      </c>
      <c r="U3" s="1" t="s">
        <v>25</v>
      </c>
    </row>
    <row r="4" spans="1:21" ht="51" x14ac:dyDescent="0.25">
      <c r="A4" s="1" t="s">
        <v>14</v>
      </c>
      <c r="B4" s="1" t="s">
        <v>35</v>
      </c>
      <c r="C4" s="1" t="s">
        <v>15</v>
      </c>
      <c r="D4" s="1" t="s">
        <v>18</v>
      </c>
      <c r="E4" s="9" t="s">
        <v>9</v>
      </c>
      <c r="F4" s="1" t="s">
        <v>23</v>
      </c>
      <c r="G4" s="1" t="s">
        <v>20</v>
      </c>
      <c r="H4" s="1" t="s">
        <v>46</v>
      </c>
      <c r="I4" s="4" t="s">
        <v>8</v>
      </c>
      <c r="J4" s="1" t="s">
        <v>28</v>
      </c>
      <c r="K4" s="1">
        <v>1</v>
      </c>
      <c r="L4" s="1" t="s">
        <v>27</v>
      </c>
      <c r="M4" s="1" t="s">
        <v>71</v>
      </c>
      <c r="N4" s="1">
        <v>15</v>
      </c>
      <c r="O4" s="1">
        <v>30</v>
      </c>
      <c r="P4" s="1" t="s">
        <v>73</v>
      </c>
      <c r="Q4" s="1">
        <f>O4*24</f>
        <v>720</v>
      </c>
      <c r="R4" s="1">
        <v>30</v>
      </c>
      <c r="S4" s="6">
        <f>Q4*R4</f>
        <v>21600</v>
      </c>
      <c r="T4" s="5">
        <f>(2.4*S4)*N4</f>
        <v>777600</v>
      </c>
      <c r="U4" s="1" t="s">
        <v>25</v>
      </c>
    </row>
    <row r="5" spans="1:21" ht="25.5" x14ac:dyDescent="0.25">
      <c r="A5" s="1" t="s">
        <v>14</v>
      </c>
      <c r="B5" s="1" t="s">
        <v>35</v>
      </c>
      <c r="C5" s="1" t="s">
        <v>22</v>
      </c>
      <c r="D5" s="1" t="s">
        <v>34</v>
      </c>
      <c r="E5" s="9" t="s">
        <v>9</v>
      </c>
      <c r="F5" s="1" t="s">
        <v>23</v>
      </c>
      <c r="G5" s="1" t="s">
        <v>16</v>
      </c>
      <c r="H5" s="1" t="s">
        <v>16</v>
      </c>
      <c r="I5" s="4" t="s">
        <v>8</v>
      </c>
      <c r="J5" s="1" t="s">
        <v>29</v>
      </c>
      <c r="K5" s="1">
        <v>1</v>
      </c>
      <c r="L5" s="1" t="s">
        <v>27</v>
      </c>
      <c r="M5" s="1" t="s">
        <v>71</v>
      </c>
      <c r="N5" s="1">
        <v>15</v>
      </c>
      <c r="O5" s="1">
        <v>30</v>
      </c>
      <c r="P5" s="1" t="s">
        <v>73</v>
      </c>
      <c r="Q5" s="1">
        <f>O5*24</f>
        <v>720</v>
      </c>
      <c r="R5" s="1">
        <v>30</v>
      </c>
      <c r="S5" s="6">
        <f>Q5*R5</f>
        <v>21600</v>
      </c>
      <c r="T5" s="5">
        <f>(4.7*S5)*N5</f>
        <v>1522800</v>
      </c>
      <c r="U5" s="1" t="s">
        <v>30</v>
      </c>
    </row>
    <row r="6" spans="1:21" ht="25.5" x14ac:dyDescent="0.25">
      <c r="A6" s="1" t="s">
        <v>14</v>
      </c>
      <c r="B6" s="1" t="s">
        <v>35</v>
      </c>
      <c r="C6" s="1" t="s">
        <v>22</v>
      </c>
      <c r="D6" s="1" t="s">
        <v>34</v>
      </c>
      <c r="E6" s="9" t="s">
        <v>9</v>
      </c>
      <c r="F6" s="1" t="s">
        <v>23</v>
      </c>
      <c r="G6" s="1" t="s">
        <v>17</v>
      </c>
      <c r="H6" s="1" t="s">
        <v>17</v>
      </c>
      <c r="I6" s="4" t="s">
        <v>8</v>
      </c>
      <c r="J6" s="1" t="s">
        <v>31</v>
      </c>
      <c r="K6" s="1">
        <v>1</v>
      </c>
      <c r="L6" s="1" t="s">
        <v>27</v>
      </c>
      <c r="M6" s="1" t="s">
        <v>71</v>
      </c>
      <c r="N6" s="1">
        <v>15</v>
      </c>
      <c r="O6" s="1">
        <v>30</v>
      </c>
      <c r="P6" s="1" t="s">
        <v>73</v>
      </c>
      <c r="Q6" s="1">
        <f>O6*24</f>
        <v>720</v>
      </c>
      <c r="R6" s="1">
        <v>30</v>
      </c>
      <c r="S6" s="6">
        <f>Q6*R6</f>
        <v>21600</v>
      </c>
      <c r="T6" s="5">
        <f>(3.4*S6)*N6</f>
        <v>1101600</v>
      </c>
      <c r="U6" s="1" t="s">
        <v>30</v>
      </c>
    </row>
    <row r="7" spans="1:21" ht="25.5" x14ac:dyDescent="0.25">
      <c r="A7" s="1" t="s">
        <v>14</v>
      </c>
      <c r="B7" s="1" t="s">
        <v>35</v>
      </c>
      <c r="C7" s="1" t="s">
        <v>22</v>
      </c>
      <c r="D7" s="1" t="s">
        <v>34</v>
      </c>
      <c r="E7" s="9" t="s">
        <v>9</v>
      </c>
      <c r="F7" s="1" t="s">
        <v>23</v>
      </c>
      <c r="G7" s="1" t="s">
        <v>38</v>
      </c>
      <c r="H7" s="1" t="s">
        <v>36</v>
      </c>
      <c r="I7" s="4" t="s">
        <v>8</v>
      </c>
      <c r="J7" s="1" t="s">
        <v>40</v>
      </c>
      <c r="K7" s="1">
        <v>1</v>
      </c>
      <c r="L7" s="1" t="s">
        <v>42</v>
      </c>
      <c r="M7" s="1" t="s">
        <v>71</v>
      </c>
      <c r="N7" s="1">
        <v>60</v>
      </c>
      <c r="O7" s="1">
        <v>30</v>
      </c>
      <c r="P7" s="1" t="s">
        <v>73</v>
      </c>
      <c r="Q7" s="1">
        <f t="shared" ref="Q7:Q19" si="0">O7*24</f>
        <v>720</v>
      </c>
      <c r="R7" s="1">
        <v>30</v>
      </c>
      <c r="S7" s="1">
        <f>R7*Q7</f>
        <v>21600</v>
      </c>
      <c r="T7" s="5">
        <f>1.91*S7*N7</f>
        <v>2475360</v>
      </c>
      <c r="U7" s="1" t="s">
        <v>30</v>
      </c>
    </row>
    <row r="8" spans="1:21" ht="25.5" x14ac:dyDescent="0.25">
      <c r="A8" s="1" t="s">
        <v>14</v>
      </c>
      <c r="B8" s="1" t="s">
        <v>35</v>
      </c>
      <c r="C8" s="1" t="s">
        <v>22</v>
      </c>
      <c r="D8" s="1" t="s">
        <v>34</v>
      </c>
      <c r="E8" s="9" t="s">
        <v>9</v>
      </c>
      <c r="F8" s="1" t="s">
        <v>23</v>
      </c>
      <c r="G8" s="1" t="s">
        <v>39</v>
      </c>
      <c r="H8" s="1" t="s">
        <v>37</v>
      </c>
      <c r="I8" s="4" t="s">
        <v>8</v>
      </c>
      <c r="J8" s="1" t="s">
        <v>41</v>
      </c>
      <c r="K8" s="1">
        <v>1</v>
      </c>
      <c r="L8" s="1" t="s">
        <v>42</v>
      </c>
      <c r="M8" s="1" t="s">
        <v>71</v>
      </c>
      <c r="N8" s="1">
        <v>15</v>
      </c>
      <c r="O8" s="1">
        <v>30</v>
      </c>
      <c r="P8" s="1" t="s">
        <v>73</v>
      </c>
      <c r="Q8" s="1">
        <f t="shared" si="0"/>
        <v>720</v>
      </c>
      <c r="R8" s="1">
        <v>30</v>
      </c>
      <c r="S8" s="1">
        <f>R8*Q8</f>
        <v>21600</v>
      </c>
      <c r="T8" s="5">
        <f>10.6*S8*N8</f>
        <v>3434400</v>
      </c>
      <c r="U8" s="1" t="s">
        <v>30</v>
      </c>
    </row>
    <row r="9" spans="1:21" ht="25.5" x14ac:dyDescent="0.25">
      <c r="A9" s="1" t="s">
        <v>14</v>
      </c>
      <c r="B9" s="1" t="s">
        <v>35</v>
      </c>
      <c r="C9" s="1" t="s">
        <v>62</v>
      </c>
      <c r="D9" s="1" t="s">
        <v>63</v>
      </c>
      <c r="E9" s="9" t="s">
        <v>9</v>
      </c>
      <c r="F9" s="1" t="s">
        <v>23</v>
      </c>
      <c r="G9" s="1" t="s">
        <v>53</v>
      </c>
      <c r="H9" s="1" t="s">
        <v>45</v>
      </c>
      <c r="I9" s="4" t="s">
        <v>8</v>
      </c>
      <c r="J9" s="1" t="s">
        <v>65</v>
      </c>
      <c r="K9" s="1">
        <v>1</v>
      </c>
      <c r="L9" s="1" t="s">
        <v>27</v>
      </c>
      <c r="M9" s="1" t="s">
        <v>71</v>
      </c>
      <c r="N9" s="1">
        <v>15</v>
      </c>
      <c r="O9" s="1">
        <v>60</v>
      </c>
      <c r="P9" s="1" t="s">
        <v>73</v>
      </c>
      <c r="Q9" s="1">
        <f t="shared" si="0"/>
        <v>1440</v>
      </c>
      <c r="R9" s="1">
        <v>30</v>
      </c>
      <c r="S9" s="1">
        <f t="shared" ref="S9:S19" si="1">R9*Q9</f>
        <v>43200</v>
      </c>
      <c r="T9" s="5">
        <f>1.5*S9*N9</f>
        <v>972000</v>
      </c>
      <c r="U9" s="1" t="s">
        <v>64</v>
      </c>
    </row>
    <row r="10" spans="1:21" ht="25.5" x14ac:dyDescent="0.25">
      <c r="A10" s="1" t="s">
        <v>14</v>
      </c>
      <c r="B10" s="1" t="s">
        <v>35</v>
      </c>
      <c r="C10" s="1" t="s">
        <v>62</v>
      </c>
      <c r="D10" s="1" t="s">
        <v>63</v>
      </c>
      <c r="E10" s="9" t="s">
        <v>9</v>
      </c>
      <c r="F10" s="1" t="s">
        <v>23</v>
      </c>
      <c r="G10" s="1" t="s">
        <v>54</v>
      </c>
      <c r="H10" s="1" t="s">
        <v>55</v>
      </c>
      <c r="I10" s="4" t="s">
        <v>8</v>
      </c>
      <c r="J10" s="1" t="s">
        <v>66</v>
      </c>
      <c r="K10" s="1">
        <v>1</v>
      </c>
      <c r="L10" s="1" t="s">
        <v>27</v>
      </c>
      <c r="M10" s="1" t="s">
        <v>71</v>
      </c>
      <c r="N10" s="1">
        <v>15</v>
      </c>
      <c r="O10" s="1">
        <v>60</v>
      </c>
      <c r="P10" s="1" t="s">
        <v>73</v>
      </c>
      <c r="Q10" s="1">
        <f t="shared" si="0"/>
        <v>1440</v>
      </c>
      <c r="R10" s="1">
        <v>30</v>
      </c>
      <c r="S10" s="1">
        <f t="shared" si="1"/>
        <v>43200</v>
      </c>
      <c r="T10" s="5">
        <f>1.5*S10*N10</f>
        <v>972000</v>
      </c>
      <c r="U10" s="1" t="s">
        <v>64</v>
      </c>
    </row>
    <row r="11" spans="1:21" ht="25.5" x14ac:dyDescent="0.25">
      <c r="A11" s="1" t="s">
        <v>14</v>
      </c>
      <c r="B11" s="1" t="s">
        <v>35</v>
      </c>
      <c r="C11" s="1" t="s">
        <v>62</v>
      </c>
      <c r="D11" s="1" t="s">
        <v>63</v>
      </c>
      <c r="E11" s="9" t="s">
        <v>9</v>
      </c>
      <c r="F11" s="1" t="s">
        <v>23</v>
      </c>
      <c r="G11" s="1" t="s">
        <v>56</v>
      </c>
      <c r="H11" s="1" t="s">
        <v>55</v>
      </c>
      <c r="I11" s="4" t="s">
        <v>8</v>
      </c>
      <c r="J11" s="1" t="s">
        <v>67</v>
      </c>
      <c r="K11" s="1">
        <v>1</v>
      </c>
      <c r="L11" s="1" t="s">
        <v>27</v>
      </c>
      <c r="M11" s="1" t="s">
        <v>71</v>
      </c>
      <c r="N11" s="1">
        <v>15</v>
      </c>
      <c r="O11" s="1">
        <v>24</v>
      </c>
      <c r="P11" s="1" t="s">
        <v>73</v>
      </c>
      <c r="Q11" s="1">
        <f t="shared" si="0"/>
        <v>576</v>
      </c>
      <c r="R11" s="1">
        <v>30</v>
      </c>
      <c r="S11" s="1">
        <f t="shared" si="1"/>
        <v>17280</v>
      </c>
      <c r="T11" s="5">
        <f>11.7*S11*N11</f>
        <v>3032640</v>
      </c>
      <c r="U11" s="1" t="s">
        <v>64</v>
      </c>
    </row>
    <row r="12" spans="1:21" ht="25.5" x14ac:dyDescent="0.25">
      <c r="A12" s="1" t="s">
        <v>14</v>
      </c>
      <c r="B12" s="1" t="s">
        <v>35</v>
      </c>
      <c r="C12" s="1" t="s">
        <v>62</v>
      </c>
      <c r="D12" s="1" t="s">
        <v>63</v>
      </c>
      <c r="E12" s="9" t="s">
        <v>9</v>
      </c>
      <c r="F12" s="1" t="s">
        <v>23</v>
      </c>
      <c r="G12" s="1" t="s">
        <v>57</v>
      </c>
      <c r="H12" s="1" t="s">
        <v>58</v>
      </c>
      <c r="I12" s="4" t="s">
        <v>8</v>
      </c>
      <c r="J12" s="1" t="s">
        <v>68</v>
      </c>
      <c r="K12" s="1">
        <v>1</v>
      </c>
      <c r="L12" s="1" t="s">
        <v>27</v>
      </c>
      <c r="M12" s="1" t="s">
        <v>71</v>
      </c>
      <c r="N12" s="1">
        <v>15</v>
      </c>
      <c r="O12" s="1">
        <v>60</v>
      </c>
      <c r="P12" s="1" t="s">
        <v>73</v>
      </c>
      <c r="Q12" s="1">
        <f t="shared" si="0"/>
        <v>1440</v>
      </c>
      <c r="R12" s="1">
        <v>30</v>
      </c>
      <c r="S12" s="1">
        <f t="shared" si="1"/>
        <v>43200</v>
      </c>
      <c r="T12" s="5">
        <f>1.8*S12*N12</f>
        <v>1166400</v>
      </c>
      <c r="U12" s="1" t="s">
        <v>64</v>
      </c>
    </row>
    <row r="13" spans="1:21" ht="25.5" x14ac:dyDescent="0.25">
      <c r="A13" s="1" t="s">
        <v>14</v>
      </c>
      <c r="B13" s="1" t="s">
        <v>35</v>
      </c>
      <c r="C13" s="1" t="s">
        <v>62</v>
      </c>
      <c r="D13" s="1" t="s">
        <v>63</v>
      </c>
      <c r="E13" s="9" t="s">
        <v>9</v>
      </c>
      <c r="F13" s="1" t="s">
        <v>23</v>
      </c>
      <c r="G13" s="1" t="s">
        <v>59</v>
      </c>
      <c r="H13" s="1" t="s">
        <v>58</v>
      </c>
      <c r="I13" s="4" t="s">
        <v>8</v>
      </c>
      <c r="J13" s="1" t="s">
        <v>68</v>
      </c>
      <c r="K13" s="1">
        <v>1</v>
      </c>
      <c r="L13" s="1" t="s">
        <v>27</v>
      </c>
      <c r="M13" s="1" t="s">
        <v>71</v>
      </c>
      <c r="N13" s="1">
        <v>15</v>
      </c>
      <c r="O13" s="1">
        <v>60</v>
      </c>
      <c r="P13" s="1" t="s">
        <v>73</v>
      </c>
      <c r="Q13" s="1">
        <f t="shared" si="0"/>
        <v>1440</v>
      </c>
      <c r="R13" s="1">
        <v>30</v>
      </c>
      <c r="S13" s="1">
        <f t="shared" si="1"/>
        <v>43200</v>
      </c>
      <c r="T13" s="5">
        <f>1.8*S13*N13</f>
        <v>1166400</v>
      </c>
      <c r="U13" s="1" t="s">
        <v>64</v>
      </c>
    </row>
    <row r="14" spans="1:21" ht="25.5" x14ac:dyDescent="0.25">
      <c r="A14" s="1" t="s">
        <v>14</v>
      </c>
      <c r="B14" s="1" t="s">
        <v>35</v>
      </c>
      <c r="C14" s="1" t="s">
        <v>62</v>
      </c>
      <c r="D14" s="1" t="s">
        <v>63</v>
      </c>
      <c r="E14" s="9" t="s">
        <v>9</v>
      </c>
      <c r="F14" s="1" t="s">
        <v>23</v>
      </c>
      <c r="G14" s="1" t="s">
        <v>60</v>
      </c>
      <c r="H14" s="1" t="s">
        <v>45</v>
      </c>
      <c r="I14" s="4" t="s">
        <v>8</v>
      </c>
      <c r="J14" s="1" t="s">
        <v>69</v>
      </c>
      <c r="K14" s="1">
        <v>4</v>
      </c>
      <c r="L14" s="1" t="s">
        <v>27</v>
      </c>
      <c r="M14" s="1" t="s">
        <v>71</v>
      </c>
      <c r="N14" s="1">
        <v>15</v>
      </c>
      <c r="O14" s="1">
        <v>24</v>
      </c>
      <c r="P14" s="1" t="s">
        <v>73</v>
      </c>
      <c r="Q14" s="1">
        <f t="shared" si="0"/>
        <v>576</v>
      </c>
      <c r="R14" s="1">
        <v>30</v>
      </c>
      <c r="S14" s="1">
        <f t="shared" si="1"/>
        <v>17280</v>
      </c>
      <c r="T14" s="5">
        <f>3*S14*N14</f>
        <v>777600</v>
      </c>
      <c r="U14" s="1" t="s">
        <v>64</v>
      </c>
    </row>
    <row r="15" spans="1:21" ht="25.5" x14ac:dyDescent="0.25">
      <c r="A15" s="1" t="s">
        <v>14</v>
      </c>
      <c r="B15" s="1" t="s">
        <v>35</v>
      </c>
      <c r="C15" s="1" t="s">
        <v>62</v>
      </c>
      <c r="D15" s="1" t="s">
        <v>63</v>
      </c>
      <c r="E15" s="9" t="s">
        <v>9</v>
      </c>
      <c r="F15" s="1" t="s">
        <v>23</v>
      </c>
      <c r="G15" s="1" t="s">
        <v>52</v>
      </c>
      <c r="H15" s="1" t="s">
        <v>46</v>
      </c>
      <c r="I15" s="4" t="s">
        <v>8</v>
      </c>
      <c r="J15" s="1" t="s">
        <v>69</v>
      </c>
      <c r="K15" s="1">
        <v>4</v>
      </c>
      <c r="L15" s="1" t="s">
        <v>27</v>
      </c>
      <c r="M15" s="1" t="s">
        <v>71</v>
      </c>
      <c r="N15" s="1">
        <v>15</v>
      </c>
      <c r="O15" s="1">
        <v>24</v>
      </c>
      <c r="P15" s="1" t="s">
        <v>73</v>
      </c>
      <c r="Q15" s="1">
        <f t="shared" si="0"/>
        <v>576</v>
      </c>
      <c r="R15" s="1">
        <v>30</v>
      </c>
      <c r="S15" s="1">
        <f t="shared" si="1"/>
        <v>17280</v>
      </c>
      <c r="T15" s="5">
        <f>3*S15*N15</f>
        <v>777600</v>
      </c>
      <c r="U15" s="1" t="s">
        <v>64</v>
      </c>
    </row>
    <row r="16" spans="1:21" ht="25.5" x14ac:dyDescent="0.25">
      <c r="A16" s="1" t="s">
        <v>14</v>
      </c>
      <c r="B16" s="1" t="s">
        <v>35</v>
      </c>
      <c r="C16" s="1" t="s">
        <v>62</v>
      </c>
      <c r="D16" s="1" t="s">
        <v>63</v>
      </c>
      <c r="E16" s="9" t="s">
        <v>9</v>
      </c>
      <c r="F16" s="1" t="s">
        <v>23</v>
      </c>
      <c r="G16" s="1" t="s">
        <v>50</v>
      </c>
      <c r="H16" s="1" t="s">
        <v>49</v>
      </c>
      <c r="I16" s="4" t="s">
        <v>8</v>
      </c>
      <c r="J16" s="1" t="s">
        <v>70</v>
      </c>
      <c r="K16" s="1">
        <v>2</v>
      </c>
      <c r="L16" s="1" t="s">
        <v>42</v>
      </c>
      <c r="M16" s="1" t="s">
        <v>71</v>
      </c>
      <c r="N16" s="1">
        <v>15</v>
      </c>
      <c r="O16" s="1">
        <v>24</v>
      </c>
      <c r="P16" s="1" t="s">
        <v>73</v>
      </c>
      <c r="Q16" s="1">
        <f t="shared" si="0"/>
        <v>576</v>
      </c>
      <c r="R16" s="1">
        <v>30</v>
      </c>
      <c r="S16" s="1">
        <f t="shared" si="1"/>
        <v>17280</v>
      </c>
      <c r="T16" s="5">
        <f>3.9*S16*N16</f>
        <v>1010880</v>
      </c>
      <c r="U16" s="1" t="s">
        <v>64</v>
      </c>
    </row>
    <row r="17" spans="1:21" ht="25.5" x14ac:dyDescent="0.25">
      <c r="A17" s="1" t="s">
        <v>14</v>
      </c>
      <c r="B17" s="1" t="s">
        <v>35</v>
      </c>
      <c r="C17" s="1" t="s">
        <v>62</v>
      </c>
      <c r="D17" s="1" t="s">
        <v>63</v>
      </c>
      <c r="E17" s="9" t="s">
        <v>9</v>
      </c>
      <c r="F17" s="1" t="s">
        <v>23</v>
      </c>
      <c r="G17" s="1" t="s">
        <v>51</v>
      </c>
      <c r="H17" s="1" t="s">
        <v>49</v>
      </c>
      <c r="I17" s="4" t="s">
        <v>8</v>
      </c>
      <c r="J17" s="1" t="s">
        <v>70</v>
      </c>
      <c r="K17" s="1">
        <v>2</v>
      </c>
      <c r="L17" s="1" t="s">
        <v>42</v>
      </c>
      <c r="M17" s="1" t="s">
        <v>71</v>
      </c>
      <c r="N17" s="1">
        <v>15</v>
      </c>
      <c r="O17" s="1">
        <v>24</v>
      </c>
      <c r="P17" s="1" t="s">
        <v>73</v>
      </c>
      <c r="Q17" s="1">
        <f t="shared" si="0"/>
        <v>576</v>
      </c>
      <c r="R17" s="1">
        <v>30</v>
      </c>
      <c r="S17" s="1">
        <f t="shared" si="1"/>
        <v>17280</v>
      </c>
      <c r="T17" s="5">
        <f>3.9*S17*N17</f>
        <v>1010880</v>
      </c>
      <c r="U17" s="1" t="s">
        <v>64</v>
      </c>
    </row>
    <row r="18" spans="1:21" ht="25.5" x14ac:dyDescent="0.25">
      <c r="A18" s="1" t="s">
        <v>14</v>
      </c>
      <c r="B18" s="1" t="s">
        <v>35</v>
      </c>
      <c r="C18" s="1" t="s">
        <v>62</v>
      </c>
      <c r="D18" s="1" t="s">
        <v>63</v>
      </c>
      <c r="E18" s="9" t="s">
        <v>9</v>
      </c>
      <c r="F18" s="1" t="s">
        <v>23</v>
      </c>
      <c r="G18" s="1" t="s">
        <v>48</v>
      </c>
      <c r="H18" s="1" t="s">
        <v>49</v>
      </c>
      <c r="I18" s="4" t="s">
        <v>8</v>
      </c>
      <c r="J18" s="1" t="s">
        <v>69</v>
      </c>
      <c r="K18" s="1">
        <v>16</v>
      </c>
      <c r="L18" s="1" t="s">
        <v>27</v>
      </c>
      <c r="M18" s="1" t="s">
        <v>71</v>
      </c>
      <c r="N18" s="1">
        <v>15</v>
      </c>
      <c r="O18" s="1">
        <v>24</v>
      </c>
      <c r="P18" s="1" t="s">
        <v>73</v>
      </c>
      <c r="Q18" s="1">
        <f t="shared" si="0"/>
        <v>576</v>
      </c>
      <c r="R18" s="1">
        <v>30</v>
      </c>
      <c r="S18" s="1">
        <f t="shared" si="1"/>
        <v>17280</v>
      </c>
      <c r="T18" s="5">
        <f>2.9*S18*N18</f>
        <v>751680</v>
      </c>
      <c r="U18" s="1" t="s">
        <v>64</v>
      </c>
    </row>
    <row r="19" spans="1:21" ht="25.5" x14ac:dyDescent="0.25">
      <c r="A19" s="1" t="s">
        <v>14</v>
      </c>
      <c r="B19" s="1" t="s">
        <v>35</v>
      </c>
      <c r="C19" s="1" t="s">
        <v>62</v>
      </c>
      <c r="D19" s="1" t="s">
        <v>63</v>
      </c>
      <c r="E19" s="9" t="s">
        <v>9</v>
      </c>
      <c r="F19" s="1" t="s">
        <v>23</v>
      </c>
      <c r="G19" s="1" t="s">
        <v>47</v>
      </c>
      <c r="H19" s="1" t="s">
        <v>49</v>
      </c>
      <c r="I19" s="4" t="s">
        <v>8</v>
      </c>
      <c r="J19" s="1" t="s">
        <v>69</v>
      </c>
      <c r="K19" s="1">
        <v>18</v>
      </c>
      <c r="L19" s="1" t="s">
        <v>27</v>
      </c>
      <c r="M19" s="1" t="s">
        <v>71</v>
      </c>
      <c r="N19" s="1">
        <v>15</v>
      </c>
      <c r="O19" s="1">
        <v>24</v>
      </c>
      <c r="P19" s="1" t="s">
        <v>73</v>
      </c>
      <c r="Q19" s="1">
        <f t="shared" si="0"/>
        <v>576</v>
      </c>
      <c r="R19" s="1">
        <v>30</v>
      </c>
      <c r="S19" s="1">
        <f t="shared" si="1"/>
        <v>17280</v>
      </c>
      <c r="T19" s="5">
        <f>2.9*S19*N19</f>
        <v>751680</v>
      </c>
      <c r="U19" s="1" t="s">
        <v>64</v>
      </c>
    </row>
  </sheetData>
  <autoFilter ref="A1:U4"/>
  <phoneticPr fontId="5" type="noConversion"/>
  <hyperlinks>
    <hyperlink ref="I2" r:id="rId1"/>
    <hyperlink ref="E2" r:id="rId2"/>
    <hyperlink ref="I3" r:id="rId3"/>
    <hyperlink ref="E3" r:id="rId4"/>
    <hyperlink ref="I4" r:id="rId5"/>
    <hyperlink ref="E4" r:id="rId6"/>
    <hyperlink ref="I5" r:id="rId7"/>
    <hyperlink ref="I6" r:id="rId8"/>
    <hyperlink ref="E5" r:id="rId9"/>
    <hyperlink ref="E6" r:id="rId10"/>
    <hyperlink ref="E7" r:id="rId11" display="Ссылка"/>
    <hyperlink ref="I8" r:id="rId12"/>
    <hyperlink ref="I7" r:id="rId13" display="Ссылка"/>
    <hyperlink ref="E8" r:id="rId14" display="Ссылка"/>
    <hyperlink ref="E9" r:id="rId15"/>
    <hyperlink ref="E10:E19" r:id="rId16" display="Карта"/>
    <hyperlink ref="I11" r:id="rId17"/>
    <hyperlink ref="I12" r:id="rId18"/>
    <hyperlink ref="I13" r:id="rId19"/>
    <hyperlink ref="I14" r:id="rId20"/>
    <hyperlink ref="I15" r:id="rId21"/>
    <hyperlink ref="I16" r:id="rId22"/>
    <hyperlink ref="I17" r:id="rId23"/>
    <hyperlink ref="I18" r:id="rId24"/>
    <hyperlink ref="I19" r:id="rId25"/>
    <hyperlink ref="I9" r:id="rId26"/>
    <hyperlink ref="I10" r:id="rId27"/>
  </hyperlinks>
  <pageMargins left="0.7" right="0.7" top="0.75" bottom="0.75" header="0.3" footer="0.3"/>
  <pageSetup paperSize="9" orientation="portrait" horizontalDpi="300" verticalDpi="300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2025-11-21T20:23:38Z</dcterms:modified>
</cp:coreProperties>
</file>