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030"/>
  </bookViews>
  <sheets>
    <sheet name="Реклама на ТВ" sheetId="1" r:id="rId1"/>
  </sheets>
  <definedNames>
    <definedName name="_xlnm._FilterDatabase" localSheetId="0" hidden="1">'Реклама на ТВ'!$A$1:$J$6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" l="1"/>
  <c r="H21" i="1" s="1"/>
  <c r="G20" i="1" l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 l="1"/>
  <c r="H6" i="1" s="1"/>
  <c r="G5" i="1"/>
  <c r="H5" i="1" s="1"/>
  <c r="G4" i="1"/>
  <c r="H4" i="1" s="1"/>
  <c r="G3" i="1"/>
  <c r="H3" i="1" s="1"/>
  <c r="G2" i="1"/>
  <c r="H2" i="1" s="1"/>
</calcChain>
</file>

<file path=xl/sharedStrings.xml><?xml version="1.0" encoding="utf-8"?>
<sst xmlns="http://schemas.openxmlformats.org/spreadsheetml/2006/main" count="110" uniqueCount="53">
  <si>
    <t>Город</t>
  </si>
  <si>
    <t xml:space="preserve">Вид рекламы </t>
  </si>
  <si>
    <t>Выходов в сутки</t>
  </si>
  <si>
    <t>Период, дней</t>
  </si>
  <si>
    <t>Выходов за период</t>
  </si>
  <si>
    <t>Стоимость</t>
  </si>
  <si>
    <t>Охват территории</t>
  </si>
  <si>
    <t>Целевая аудитория</t>
  </si>
  <si>
    <t>Реклама на ТВ</t>
  </si>
  <si>
    <t>Россия 1</t>
  </si>
  <si>
    <t>Москва</t>
  </si>
  <si>
    <t>СТС</t>
  </si>
  <si>
    <t>Рен ТВ</t>
  </si>
  <si>
    <t>Пятый канал</t>
  </si>
  <si>
    <t>Че</t>
  </si>
  <si>
    <t>Телеканал</t>
  </si>
  <si>
    <t>Возвраст: 20-59 лет. Пол: 56% мужчины, 44% женщины</t>
  </si>
  <si>
    <t>Возвраст: 10-50 лет. Пол: 48% мужчины, 52% женщины</t>
  </si>
  <si>
    <t>Возвраст: 25-54 лет. Пол: 56% мужчины, 44% женщины</t>
  </si>
  <si>
    <t>Возвраст: 25-59 лет. Пол: 48% мужчины, 52% женщины</t>
  </si>
  <si>
    <t>Возвраст: 25-59 лет. Пол: 59% мужчины, 41% женщины</t>
  </si>
  <si>
    <t>Москва+40 км в радиусе</t>
  </si>
  <si>
    <t>Первый</t>
  </si>
  <si>
    <t>НТВ</t>
  </si>
  <si>
    <t>ТНТ</t>
  </si>
  <si>
    <t>Домашний</t>
  </si>
  <si>
    <t>ТВ-3</t>
  </si>
  <si>
    <t>Пятница</t>
  </si>
  <si>
    <t>Ю</t>
  </si>
  <si>
    <t>ТВЦ</t>
  </si>
  <si>
    <t>Звезда</t>
  </si>
  <si>
    <t>Россия 24</t>
  </si>
  <si>
    <t>Солнце</t>
  </si>
  <si>
    <t>Москва 24</t>
  </si>
  <si>
    <t>Доверие</t>
  </si>
  <si>
    <t>Карусель</t>
  </si>
  <si>
    <t>Возвраст: 20-55 лет. Пол: 48% мужчины, 52% женщины</t>
  </si>
  <si>
    <t>Возвраст: 25-55 лет. Пол: 45% мужчины, 55% женщины</t>
  </si>
  <si>
    <t>Возвраст: 18-30 лет. Пол: 45% мужчины, 55% женщины</t>
  </si>
  <si>
    <t>Возвраст: 35-45 лет. Пол: 23% мужчины, 77% женщины</t>
  </si>
  <si>
    <t>Возвраст: 14-44 лет. Пол: 38% мужчины, 62% женщины</t>
  </si>
  <si>
    <t>Возвраст: 20-30 лет. Пол: 41% мужчины, 59% женщины</t>
  </si>
  <si>
    <t>Возвраст: 20-25 лет. Пол: 39% мужчины, 61% женщины</t>
  </si>
  <si>
    <t>Возвраст: 25-55 лет. Пол: 40% мужчины, 60% женщины</t>
  </si>
  <si>
    <t>Возвраст: 30-50 лет. Пол: 57% мужчины, 43% женщины</t>
  </si>
  <si>
    <t>Возвраст: 23-50 лет. Пол: 54% мужчины, 46% женщины</t>
  </si>
  <si>
    <t>Возвраст: 25-45 лет. Пол: 59% мужчины, 41% женщины</t>
  </si>
  <si>
    <t>Возвраст: 45-55 лет. Пол: 48% мужчины, 52% женщины</t>
  </si>
  <si>
    <t>Возвраст: 4-40 лет. Пол: 24% мужчины, 76% женщины</t>
  </si>
  <si>
    <t>Трансляции в интернете</t>
  </si>
  <si>
    <t>1tv.ru, 24h.tv, Karusel, Limehd.tv, Peers.tv, Smotrim, Tvc, Tvzvezda, Vintera.tv, Friday, Ntv, Tnt, Tv3, 5, Che, Ctc, Ctvlove, Domashniy, Iz, Ren, Muz, U, MIR, Spastv, Sun-tv, Subbota</t>
  </si>
  <si>
    <t>Возвраст: 10-80 лет. Пол: 50% мужчины, 50% женщины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</si>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</sst>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Normal 2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sc:personList xmlns:sc="http://schemas.microsoft.com/office/spreadsheetml/2018/threadedcomments">
  <sc:person displayName="Автор" id="{EE1A3F30-741A-4E9C-B29B-FCDA376A6131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sc:ThreadedComments xmlns:sc="http://schemas.microsoft.com/office/spreadsheetml/2018/threadedcomments">
  <sc:threadedComment ref="D8" personId="{EE1A3F30-741A-4E9C-B29B-FCDA376A6131}" id="{63913082-A5E1-45EF-A74E-9C9D4C28B926}">
    <sc:text>Укажите ролик нужной длины, и стоимость пересчитается. Допустимые значения: 
5, 10, 15, 20, 25, 30 сек.  </sc:text>
  </sc:threadedComment>
  <sc:threadedComment ref="F8" personId="{EE1A3F30-741A-4E9C-B29B-FCDA376A6131}" id="{B0FA0B8F-0E23-407B-9406-69C38E547773}">
    <sc:text>Укажите нужное значение, и стоимость пересчитается</sc:text>
  </sc:threadedComment>
  <sc:threadedComment ref="G8" personId="{EE1A3F30-741A-4E9C-B29B-FCDA376A6131}" id="{0577BFD6-9E98-4A97-B2D7-FFFEAF439ACC}">
    <sc:text>Укажите нужное количество дней, и стоимость пересчитается. Допустимые значения: от 1 дня</sc:text>
  </sc:threadedComment>
</sc: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2" sqref="H2"/>
    </sheetView>
  </sheetViews>
  <sheetFormatPr defaultColWidth="9.140625" defaultRowHeight="12.75" x14ac:dyDescent="0.2"/>
  <cols>
    <col min="1" max="1" width="10.5703125" style="1" customWidth="1"/>
    <col min="2" max="2" width="16.42578125" style="1" customWidth="1"/>
    <col min="3" max="3" width="24.7109375" style="1" customWidth="1"/>
    <col min="4" max="4" width="14.28515625" style="1" customWidth="1"/>
    <col min="5" max="5" width="18.7109375" style="1" customWidth="1"/>
    <col min="6" max="6" width="16.85546875" style="1" customWidth="1"/>
    <col min="7" max="7" width="21.5703125" style="1" customWidth="1"/>
    <col min="8" max="8" width="13.85546875" style="2" customWidth="1"/>
    <col min="9" max="9" width="21.140625" style="1" customWidth="1"/>
    <col min="10" max="10" width="25.28515625" style="1" customWidth="1"/>
    <col min="11" max="16384" width="9.140625" style="1"/>
  </cols>
  <sheetData>
    <row r="1" spans="1:10" x14ac:dyDescent="0.2">
      <c r="A1" s="7" t="s">
        <v>0</v>
      </c>
      <c r="B1" s="8" t="s">
        <v>1</v>
      </c>
      <c r="C1" s="8" t="s">
        <v>15</v>
      </c>
      <c r="D1" s="8" t="s">
        <v>52</v>
      </c>
      <c r="E1" s="8" t="s">
        <v>2</v>
      </c>
      <c r="F1" s="8" t="s">
        <v>3</v>
      </c>
      <c r="G1" s="8" t="s">
        <v>4</v>
      </c>
      <c r="H1" s="8" t="s">
        <v>5</v>
      </c>
      <c r="I1" s="8" t="s">
        <v>6</v>
      </c>
      <c r="J1" s="8" t="s">
        <v>7</v>
      </c>
    </row>
    <row r="2" spans="1:10" ht="25.5" x14ac:dyDescent="0.2">
      <c r="A2" s="9" t="s">
        <v>10</v>
      </c>
      <c r="B2" s="10" t="s">
        <v>8</v>
      </c>
      <c r="C2" s="10" t="s">
        <v>9</v>
      </c>
      <c r="D2" s="10">
        <v>5</v>
      </c>
      <c r="E2" s="9">
        <v>1</v>
      </c>
      <c r="F2" s="10">
        <v>1</v>
      </c>
      <c r="G2" s="10">
        <f t="shared" ref="G2:G21" si="0">F2*E2</f>
        <v>1</v>
      </c>
      <c r="H2" s="5">
        <f>4135*G2*D2</f>
        <v>20675</v>
      </c>
      <c r="I2" s="9" t="s">
        <v>21</v>
      </c>
      <c r="J2" s="9" t="s">
        <v>16</v>
      </c>
    </row>
    <row r="3" spans="1:10" s="6" customFormat="1" ht="25.5" x14ac:dyDescent="0.2">
      <c r="A3" s="9" t="s">
        <v>10</v>
      </c>
      <c r="B3" s="9" t="s">
        <v>8</v>
      </c>
      <c r="C3" s="9" t="s">
        <v>11</v>
      </c>
      <c r="D3" s="10">
        <v>5</v>
      </c>
      <c r="E3" s="9">
        <v>1</v>
      </c>
      <c r="F3" s="10">
        <v>1</v>
      </c>
      <c r="G3" s="9">
        <f t="shared" si="0"/>
        <v>1</v>
      </c>
      <c r="H3" s="4">
        <f>3731*G3*D3</f>
        <v>18655</v>
      </c>
      <c r="I3" s="9" t="s">
        <v>21</v>
      </c>
      <c r="J3" s="9" t="s">
        <v>17</v>
      </c>
    </row>
    <row r="4" spans="1:10" ht="25.5" x14ac:dyDescent="0.2">
      <c r="A4" s="9" t="s">
        <v>10</v>
      </c>
      <c r="B4" s="10" t="s">
        <v>8</v>
      </c>
      <c r="C4" s="10" t="s">
        <v>12</v>
      </c>
      <c r="D4" s="10">
        <v>5</v>
      </c>
      <c r="E4" s="9">
        <v>1</v>
      </c>
      <c r="F4" s="10">
        <v>1</v>
      </c>
      <c r="G4" s="10">
        <f t="shared" si="0"/>
        <v>1</v>
      </c>
      <c r="H4" s="5">
        <f>2659*G4*D4</f>
        <v>13295</v>
      </c>
      <c r="I4" s="9" t="s">
        <v>21</v>
      </c>
      <c r="J4" s="9" t="s">
        <v>18</v>
      </c>
    </row>
    <row r="5" spans="1:10" ht="25.5" x14ac:dyDescent="0.2">
      <c r="A5" s="9" t="s">
        <v>10</v>
      </c>
      <c r="B5" s="10" t="s">
        <v>8</v>
      </c>
      <c r="C5" s="10" t="s">
        <v>13</v>
      </c>
      <c r="D5" s="10">
        <v>5</v>
      </c>
      <c r="E5" s="9">
        <v>1</v>
      </c>
      <c r="F5" s="10">
        <v>1</v>
      </c>
      <c r="G5" s="10">
        <f t="shared" si="0"/>
        <v>1</v>
      </c>
      <c r="H5" s="5">
        <f>1913*G5*D5</f>
        <v>9565</v>
      </c>
      <c r="I5" s="9" t="s">
        <v>21</v>
      </c>
      <c r="J5" s="9" t="s">
        <v>19</v>
      </c>
    </row>
    <row r="6" spans="1:10" ht="25.5" x14ac:dyDescent="0.2">
      <c r="A6" s="9" t="s">
        <v>10</v>
      </c>
      <c r="B6" s="10" t="s">
        <v>8</v>
      </c>
      <c r="C6" s="10" t="s">
        <v>14</v>
      </c>
      <c r="D6" s="10">
        <v>5</v>
      </c>
      <c r="E6" s="9">
        <v>1</v>
      </c>
      <c r="F6" s="10">
        <v>1</v>
      </c>
      <c r="G6" s="10">
        <f t="shared" si="0"/>
        <v>1</v>
      </c>
      <c r="H6" s="5">
        <f>233*G6*D6</f>
        <v>1165</v>
      </c>
      <c r="I6" s="9" t="s">
        <v>21</v>
      </c>
      <c r="J6" s="9" t="s">
        <v>20</v>
      </c>
    </row>
    <row r="7" spans="1:10" ht="25.5" x14ac:dyDescent="0.2">
      <c r="A7" s="9" t="s">
        <v>10</v>
      </c>
      <c r="B7" s="10" t="s">
        <v>8</v>
      </c>
      <c r="C7" s="11" t="s">
        <v>22</v>
      </c>
      <c r="D7" s="10">
        <v>5</v>
      </c>
      <c r="E7" s="9">
        <v>1</v>
      </c>
      <c r="F7" s="10">
        <v>1</v>
      </c>
      <c r="G7" s="10">
        <f t="shared" si="0"/>
        <v>1</v>
      </c>
      <c r="H7" s="5">
        <f>5008*D7*G7</f>
        <v>25040</v>
      </c>
      <c r="I7" s="9" t="s">
        <v>21</v>
      </c>
      <c r="J7" s="9" t="s">
        <v>36</v>
      </c>
    </row>
    <row r="8" spans="1:10" ht="25.5" x14ac:dyDescent="0.2">
      <c r="A8" s="9" t="s">
        <v>10</v>
      </c>
      <c r="B8" s="10" t="s">
        <v>8</v>
      </c>
      <c r="C8" s="11" t="s">
        <v>23</v>
      </c>
      <c r="D8" s="10">
        <v>5</v>
      </c>
      <c r="E8" s="9">
        <v>1</v>
      </c>
      <c r="F8" s="10">
        <v>1</v>
      </c>
      <c r="G8" s="10">
        <f t="shared" si="0"/>
        <v>1</v>
      </c>
      <c r="H8" s="5">
        <f>4511*D8*G8</f>
        <v>22555</v>
      </c>
      <c r="I8" s="9" t="s">
        <v>21</v>
      </c>
      <c r="J8" s="9" t="s">
        <v>37</v>
      </c>
    </row>
    <row r="9" spans="1:10" ht="25.5" x14ac:dyDescent="0.2">
      <c r="A9" s="9" t="s">
        <v>10</v>
      </c>
      <c r="B9" s="10" t="s">
        <v>8</v>
      </c>
      <c r="C9" s="11" t="s">
        <v>24</v>
      </c>
      <c r="D9" s="10">
        <v>5</v>
      </c>
      <c r="E9" s="9">
        <v>1</v>
      </c>
      <c r="F9" s="10">
        <v>1</v>
      </c>
      <c r="G9" s="10">
        <f t="shared" si="0"/>
        <v>1</v>
      </c>
      <c r="H9" s="5">
        <f>5458*D9*G9</f>
        <v>27290</v>
      </c>
      <c r="I9" s="9" t="s">
        <v>21</v>
      </c>
      <c r="J9" s="9" t="s">
        <v>38</v>
      </c>
    </row>
    <row r="10" spans="1:10" ht="25.5" x14ac:dyDescent="0.2">
      <c r="A10" s="9" t="s">
        <v>10</v>
      </c>
      <c r="B10" s="10" t="s">
        <v>8</v>
      </c>
      <c r="C10" s="11" t="s">
        <v>25</v>
      </c>
      <c r="D10" s="10">
        <v>5</v>
      </c>
      <c r="E10" s="9">
        <v>1</v>
      </c>
      <c r="F10" s="10">
        <v>1</v>
      </c>
      <c r="G10" s="10">
        <f t="shared" si="0"/>
        <v>1</v>
      </c>
      <c r="H10" s="5">
        <f>707*D10*G10</f>
        <v>3535</v>
      </c>
      <c r="I10" s="9" t="s">
        <v>21</v>
      </c>
      <c r="J10" s="9" t="s">
        <v>39</v>
      </c>
    </row>
    <row r="11" spans="1:10" ht="25.5" x14ac:dyDescent="0.2">
      <c r="A11" s="9" t="s">
        <v>10</v>
      </c>
      <c r="B11" s="10" t="s">
        <v>8</v>
      </c>
      <c r="C11" s="11" t="s">
        <v>26</v>
      </c>
      <c r="D11" s="10">
        <v>5</v>
      </c>
      <c r="E11" s="9">
        <v>1</v>
      </c>
      <c r="F11" s="10">
        <v>1</v>
      </c>
      <c r="G11" s="10">
        <f t="shared" si="0"/>
        <v>1</v>
      </c>
      <c r="H11" s="5">
        <f>1340*D11*G11</f>
        <v>6700</v>
      </c>
      <c r="I11" s="9" t="s">
        <v>21</v>
      </c>
      <c r="J11" s="9" t="s">
        <v>40</v>
      </c>
    </row>
    <row r="12" spans="1:10" ht="25.5" x14ac:dyDescent="0.2">
      <c r="A12" s="9" t="s">
        <v>10</v>
      </c>
      <c r="B12" s="10" t="s">
        <v>8</v>
      </c>
      <c r="C12" s="11" t="s">
        <v>27</v>
      </c>
      <c r="D12" s="10">
        <v>5</v>
      </c>
      <c r="E12" s="9">
        <v>1</v>
      </c>
      <c r="F12" s="10">
        <v>1</v>
      </c>
      <c r="G12" s="10">
        <f t="shared" si="0"/>
        <v>1</v>
      </c>
      <c r="H12" s="5">
        <f>2900*D12*G12</f>
        <v>14500</v>
      </c>
      <c r="I12" s="9" t="s">
        <v>21</v>
      </c>
      <c r="J12" s="9" t="s">
        <v>41</v>
      </c>
    </row>
    <row r="13" spans="1:10" ht="25.5" x14ac:dyDescent="0.2">
      <c r="A13" s="9" t="s">
        <v>10</v>
      </c>
      <c r="B13" s="10" t="s">
        <v>8</v>
      </c>
      <c r="C13" s="11" t="s">
        <v>28</v>
      </c>
      <c r="D13" s="10">
        <v>5</v>
      </c>
      <c r="E13" s="9">
        <v>1</v>
      </c>
      <c r="F13" s="10">
        <v>1</v>
      </c>
      <c r="G13" s="10">
        <f t="shared" si="0"/>
        <v>1</v>
      </c>
      <c r="H13" s="5">
        <f>426*D13*G13</f>
        <v>2130</v>
      </c>
      <c r="I13" s="9" t="s">
        <v>21</v>
      </c>
      <c r="J13" s="9" t="s">
        <v>42</v>
      </c>
    </row>
    <row r="14" spans="1:10" ht="25.5" x14ac:dyDescent="0.2">
      <c r="A14" s="9" t="s">
        <v>10</v>
      </c>
      <c r="B14" s="10" t="s">
        <v>8</v>
      </c>
      <c r="C14" s="11" t="s">
        <v>29</v>
      </c>
      <c r="D14" s="10">
        <v>5</v>
      </c>
      <c r="E14" s="9">
        <v>1</v>
      </c>
      <c r="F14" s="10">
        <v>1</v>
      </c>
      <c r="G14" s="10">
        <f t="shared" si="0"/>
        <v>1</v>
      </c>
      <c r="H14" s="5">
        <f>1100*D14*G14</f>
        <v>5500</v>
      </c>
      <c r="I14" s="9" t="s">
        <v>21</v>
      </c>
      <c r="J14" s="9" t="s">
        <v>43</v>
      </c>
    </row>
    <row r="15" spans="1:10" ht="25.5" x14ac:dyDescent="0.2">
      <c r="A15" s="9" t="s">
        <v>10</v>
      </c>
      <c r="B15" s="10" t="s">
        <v>8</v>
      </c>
      <c r="C15" s="11" t="s">
        <v>30</v>
      </c>
      <c r="D15" s="10">
        <v>5</v>
      </c>
      <c r="E15" s="9">
        <v>1</v>
      </c>
      <c r="F15" s="10">
        <v>1</v>
      </c>
      <c r="G15" s="10">
        <f t="shared" si="0"/>
        <v>1</v>
      </c>
      <c r="H15" s="5">
        <f>428*D15*G15</f>
        <v>2140</v>
      </c>
      <c r="I15" s="9" t="s">
        <v>21</v>
      </c>
      <c r="J15" s="9" t="s">
        <v>44</v>
      </c>
    </row>
    <row r="16" spans="1:10" ht="25.5" x14ac:dyDescent="0.2">
      <c r="A16" s="9" t="s">
        <v>10</v>
      </c>
      <c r="B16" s="10" t="s">
        <v>8</v>
      </c>
      <c r="C16" s="11" t="s">
        <v>31</v>
      </c>
      <c r="D16" s="10">
        <v>5</v>
      </c>
      <c r="E16" s="9">
        <v>1</v>
      </c>
      <c r="F16" s="10">
        <v>1</v>
      </c>
      <c r="G16" s="10">
        <f t="shared" si="0"/>
        <v>1</v>
      </c>
      <c r="H16" s="5">
        <f>1037*D16*G16</f>
        <v>5185</v>
      </c>
      <c r="I16" s="9" t="s">
        <v>21</v>
      </c>
      <c r="J16" s="9" t="s">
        <v>45</v>
      </c>
    </row>
    <row r="17" spans="1:10" ht="25.5" x14ac:dyDescent="0.2">
      <c r="A17" s="9" t="s">
        <v>10</v>
      </c>
      <c r="B17" s="10" t="s">
        <v>8</v>
      </c>
      <c r="C17" s="11" t="s">
        <v>32</v>
      </c>
      <c r="D17" s="10">
        <v>5</v>
      </c>
      <c r="E17" s="9">
        <v>1</v>
      </c>
      <c r="F17" s="10">
        <v>1</v>
      </c>
      <c r="G17" s="10">
        <f t="shared" si="0"/>
        <v>1</v>
      </c>
      <c r="H17" s="5">
        <f>386*D17*G17</f>
        <v>1930</v>
      </c>
      <c r="I17" s="9" t="s">
        <v>21</v>
      </c>
      <c r="J17" s="9" t="s">
        <v>39</v>
      </c>
    </row>
    <row r="18" spans="1:10" ht="25.5" x14ac:dyDescent="0.2">
      <c r="A18" s="9" t="s">
        <v>10</v>
      </c>
      <c r="B18" s="10" t="s">
        <v>8</v>
      </c>
      <c r="C18" s="11" t="s">
        <v>33</v>
      </c>
      <c r="D18" s="10">
        <v>5</v>
      </c>
      <c r="E18" s="9">
        <v>1</v>
      </c>
      <c r="F18" s="10">
        <v>1</v>
      </c>
      <c r="G18" s="10">
        <f t="shared" si="0"/>
        <v>1</v>
      </c>
      <c r="H18" s="5">
        <f>485*D18*G18</f>
        <v>2425</v>
      </c>
      <c r="I18" s="9" t="s">
        <v>21</v>
      </c>
      <c r="J18" s="9" t="s">
        <v>46</v>
      </c>
    </row>
    <row r="19" spans="1:10" ht="25.5" x14ac:dyDescent="0.2">
      <c r="A19" s="9" t="s">
        <v>10</v>
      </c>
      <c r="B19" s="10" t="s">
        <v>8</v>
      </c>
      <c r="C19" s="11" t="s">
        <v>34</v>
      </c>
      <c r="D19" s="10">
        <v>5</v>
      </c>
      <c r="E19" s="9">
        <v>1</v>
      </c>
      <c r="F19" s="10">
        <v>1</v>
      </c>
      <c r="G19" s="10">
        <f t="shared" si="0"/>
        <v>1</v>
      </c>
      <c r="H19" s="5">
        <f>156*D19*G19</f>
        <v>780</v>
      </c>
      <c r="I19" s="9" t="s">
        <v>21</v>
      </c>
      <c r="J19" s="9" t="s">
        <v>47</v>
      </c>
    </row>
    <row r="20" spans="1:10" ht="25.5" x14ac:dyDescent="0.2">
      <c r="A20" s="9" t="s">
        <v>10</v>
      </c>
      <c r="B20" s="10" t="s">
        <v>8</v>
      </c>
      <c r="C20" s="11" t="s">
        <v>35</v>
      </c>
      <c r="D20" s="10">
        <v>5</v>
      </c>
      <c r="E20" s="9">
        <v>1</v>
      </c>
      <c r="F20" s="10">
        <v>1</v>
      </c>
      <c r="G20" s="10">
        <f t="shared" si="0"/>
        <v>1</v>
      </c>
      <c r="H20" s="5">
        <f>470*D20*G20</f>
        <v>2350</v>
      </c>
      <c r="I20" s="9" t="s">
        <v>21</v>
      </c>
      <c r="J20" s="9" t="s">
        <v>48</v>
      </c>
    </row>
    <row r="21" spans="1:10" ht="89.25" x14ac:dyDescent="0.2">
      <c r="A21" s="9" t="s">
        <v>10</v>
      </c>
      <c r="B21" s="10" t="s">
        <v>49</v>
      </c>
      <c r="C21" s="11" t="s">
        <v>50</v>
      </c>
      <c r="D21" s="9">
        <v>20</v>
      </c>
      <c r="E21" s="9">
        <v>347000</v>
      </c>
      <c r="F21" s="10">
        <v>1</v>
      </c>
      <c r="G21" s="10">
        <f t="shared" si="0"/>
        <v>347000</v>
      </c>
      <c r="H21" s="5">
        <f>0.4*D21*G21</f>
        <v>2776000</v>
      </c>
      <c r="I21" s="9" t="s">
        <v>21</v>
      </c>
      <c r="J21" s="9" t="s">
        <v>51</v>
      </c>
    </row>
    <row r="22" spans="1:10" x14ac:dyDescent="0.2">
      <c r="H22" s="3"/>
    </row>
    <row r="23" spans="1:10" x14ac:dyDescent="0.2">
      <c r="H23" s="3"/>
    </row>
  </sheetData>
  <autoFilter ref="A1:J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Реклама на ТВ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2026-05-30T18:26:02Z</dcterms:modified>
</cp:coreProperties>
</file>